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7ec20231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25ed03b77ef4bcc"/>
    <x:sheet xmlns:r="http://schemas.openxmlformats.org/officeDocument/2006/relationships" name="Margin Bridge" sheetId="2" r:id="Re1091f9946d64b18"/>
    <x:sheet xmlns:r="http://schemas.openxmlformats.org/officeDocument/2006/relationships" name="Attribution" sheetId="3" r:id="Radd61bb75107480b"/>
    <x:sheet xmlns:r="http://schemas.openxmlformats.org/officeDocument/2006/relationships" name="Returns" sheetId="4" r:id="R7e4739eff0284497"/>
    <x:sheet xmlns:r="http://schemas.openxmlformats.org/officeDocument/2006/relationships" name="Inventory Cash" sheetId="5" r:id="Rfa1f926e3a994c90"/>
    <x:sheet xmlns:r="http://schemas.openxmlformats.org/officeDocument/2006/relationships" name="Reporting Map" sheetId="6" r:id="R3ec48c075bed4e8c"/>
    <x:sheet xmlns:r="http://schemas.openxmlformats.org/officeDocument/2006/relationships" name="Sources" sheetId="7" r:id="Rd87d4f5a3c7f40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£#,##0;[Red]-£#,##0;–"/>
    <x:numFmt numFmtId="201" formatCode="#,##0"/>
    <x:numFmt numFmtId="202" formatCode="£#,##0.00;[Red]-£#,##0.00;–"/>
    <x:numFmt numFmtId="203" formatCode="0.0%"/>
    <x:numFmt numFmtId="204" formatCode="0.0x"/>
    <x:numFmt numFmtId="205" formatCode="mmm yyyy"/>
    <x:numFmt numFmtId="206" formatCode="yyyy-mm-dd"/>
  </x:numFmts>
  <x:fonts count="10">
    <x:font>
      <x:sz val="11"/>
      <x:name val="Carlito"/>
    </x:font>
    <x:font>
      <x:b/>
      <x:sz val="18"/>
      <x:color rgb="FF111111"/>
      <x:name val="Arial"/>
    </x:font>
    <x:font>
      <x:i/>
      <x:sz val="10"/>
      <x:color rgb="FF6E6E68"/>
      <x:name val="Arial"/>
    </x:font>
    <x:font>
      <x:b/>
      <x:sz val="10"/>
      <x:color rgb="FF111111"/>
      <x:name val="Arial"/>
    </x:font>
    <x:font>
      <x:sz val="10"/>
      <x:color rgb="FF111111"/>
      <x:name val="Arial"/>
    </x:font>
    <x:font>
      <x:i/>
      <x:sz val="10"/>
      <x:color rgb="FF111111"/>
      <x:name val="Arial"/>
    </x:font>
    <x:font>
      <x:b/>
      <x:sz val="10"/>
      <x:color rgb="FFFFFFFF"/>
      <x:name val="Arial"/>
    </x:font>
    <x:font>
      <x:b/>
      <x:sz val="14"/>
      <x:color rgb="FFFFFFFF"/>
      <x:name val="Arial"/>
    </x:font>
    <x:font>
      <x:b/>
      <x:sz val="10"/>
      <x:color rgb="FF2596BE"/>
      <x:name val="Arial"/>
    </x:font>
    <x:font>
      <x:i/>
      <x:sz val="9"/>
      <x:color rgb="FF6B6963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EAF8FC"/>
      </x:patternFill>
    </x:fill>
    <x:fill>
      <x:patternFill patternType="solid">
        <x:fgColor rgb="FF111111"/>
      </x:patternFill>
    </x:fill>
    <x:fill>
      <x:patternFill patternType="solid">
        <x:fgColor rgb="FF8BD7ED"/>
      </x:patternFill>
    </x:fill>
    <x:fill>
      <x:patternFill patternType="solid">
        <x:fgColor rgb="FFFFF3C4"/>
      </x:patternFill>
    </x:fill>
    <x:fill>
      <x:patternFill patternType="solid">
        <x:fgColor rgb="FF111111"/>
      </x:patternFill>
    </x:fill>
    <x:fill>
      <x:patternFill patternType="solid">
        <x:fgColor rgb="FF2596BE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F2F0EA"/>
      </x:patternFill>
    </x:fill>
  </x:fills>
  <x:borders count="16">
    <x:border/>
    <x:border>
      <x:bottom style="thin">
        <x:color rgb="FF1597C0"/>
      </x:bottom>
    </x:border>
    <x:border>
      <x:left style="thin">
        <x:color rgb="FF1597C0"/>
      </x:left>
      <x:top style="thin">
        <x:color rgb="FF1597C0"/>
      </x:top>
      <x:bottom style="thin">
        <x:color rgb="FF1597C0"/>
      </x:bottom>
    </x:border>
    <x:border>
      <x:top style="thin">
        <x:color rgb="FF1597C0"/>
      </x:top>
      <x:bottom style="thin">
        <x:color rgb="FF1597C0"/>
      </x:bottom>
    </x:border>
    <x:border>
      <x:right style="thin">
        <x:color rgb="FF1597C0"/>
      </x:right>
      <x:top style="thin">
        <x:color rgb="FF1597C0"/>
      </x:top>
      <x:bottom style="thin">
        <x:color rgb="FF1597C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D8D4"/>
      </x:bottom>
    </x:border>
    <x:border>
      <x:top style="thin">
        <x:color rgb="FFD8D8D4"/>
      </x:top>
      <x:bottom style="thin">
        <x:color rgb="FFD8D8D4"/>
      </x:bottom>
    </x:border>
    <x:border>
      <x:top style="thin">
        <x:color rgb="FFD8D8D4"/>
      </x:top>
    </x:border>
    <x:border>
      <x:left style="thin">
        <x:color rgb="FFC9D5D9"/>
      </x:left>
      <x:right style="thin">
        <x:color rgb="FFC9D5D9"/>
      </x:right>
      <x:top style="thin">
        <x:color rgb="FFC9D5D9"/>
      </x:top>
      <x:bottom style="thin">
        <x:color rgb="FFC9D5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5" xfId="0" applyNumberFormat="1" applyFont="1" applyFill="1" applyBorder="1"/>
    <x:xf numFmtId="0" fontId="6" fillId="3" borderId="6" xfId="0" applyNumberFormat="1" applyFont="1" applyFill="1" applyBorder="1"/>
    <x:xf numFmtId="0" fontId="6" fillId="3" borderId="7" xfId="0" applyNumberFormat="1" applyFont="1" applyFill="1" applyBorder="1"/>
    <x:xf numFmtId="0" fontId="6" fillId="3" borderId="5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horizontal="center" wrapText="1"/>
    </x:xf>
    <x:xf numFmtId="0" fontId="6" fillId="3" borderId="6" xfId="0" applyNumberFormat="1" applyFont="1" applyFill="1" applyBorder="1" applyAlignment="1">
      <x:alignment horizontal="center" wrapText="1"/>
    </x:xf>
    <x:xf numFmtId="0" fontId="6" fillId="3" borderId="7" xfId="0" applyNumberFormat="1" applyFont="1" applyFill="1" applyBorder="1" applyAlignment="1">
      <x:alignment horizont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6" fillId="3" borderId="6" xfId="0" applyNumberFormat="1" applyFont="1" applyFill="1" applyBorder="1" applyAlignment="1">
      <x:alignment horizontal="center" vertical="center" wrapText="1"/>
    </x:xf>
    <x:xf numFmtId="0" fontId="6" fillId="3" borderId="7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/>
    <x:xf numFmtId="0" fontId="4" fillId="0" borderId="8" xfId="0" applyNumberFormat="1" applyFont="1" applyFill="1" applyBorder="1"/>
    <x:xf numFmtId="200" fontId="4" fillId="0" borderId="8" xfId="0" applyNumberFormat="1" applyFont="1" applyFill="1" applyBorder="1"/>
    <x:xf numFmtId="0" fontId="4" fillId="0" borderId="9" xfId="0" applyNumberFormat="1" applyFont="1" applyFill="1" applyBorder="1"/>
    <x:xf numFmtId="200" fontId="4" fillId="0" borderId="9" xfId="0" applyNumberFormat="1" applyFont="1" applyFill="1" applyBorder="1"/>
    <x:xf numFmtId="0" fontId="4" fillId="0" borderId="10" xfId="0" applyNumberFormat="1" applyFont="1" applyFill="1" applyBorder="1"/>
    <x:xf numFmtId="200" fontId="4" fillId="0" borderId="10" xfId="0" applyNumberFormat="1" applyFont="1" applyFill="1" applyBorder="1"/>
    <x:xf numFmtId="0" fontId="4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2" borderId="8" xfId="0" applyNumberFormat="1" applyFont="1" applyFill="1" applyBorder="1"/>
    <x:xf numFmtId="0" fontId="4" fillId="2" borderId="9" xfId="0" applyNumberFormat="1" applyFont="1" applyFill="1" applyBorder="1"/>
    <x:xf numFmtId="0" fontId="4" fillId="3" borderId="9" xfId="0" applyNumberFormat="1" applyFont="1" applyFill="1" applyBorder="1"/>
    <x:xf numFmtId="0" fontId="6" fillId="3" borderId="9" xfId="0" applyNumberFormat="1" applyFont="1" applyFill="1" applyBorder="1"/>
    <x:xf numFmtId="201" fontId="4" fillId="5" borderId="8" xfId="0" applyNumberFormat="1" applyFont="1" applyFill="1" applyBorder="1"/>
    <x:xf numFmtId="201" fontId="4" fillId="5" borderId="9" xfId="0" applyNumberFormat="1" applyFont="1" applyFill="1" applyBorder="1"/>
    <x:xf numFmtId="201" fontId="6" fillId="3" borderId="9" xfId="0" applyNumberFormat="1" applyFont="1" applyFill="1" applyBorder="1"/>
    <x:xf numFmtId="200" fontId="4" fillId="5" borderId="8" xfId="0" applyNumberFormat="1" applyFont="1" applyFill="1" applyBorder="1"/>
    <x:xf numFmtId="200" fontId="4" fillId="2" borderId="8" xfId="0" applyNumberFormat="1" applyFont="1" applyFill="1" applyBorder="1"/>
    <x:xf numFmtId="200" fontId="4" fillId="5" borderId="9" xfId="0" applyNumberFormat="1" applyFont="1" applyFill="1" applyBorder="1"/>
    <x:xf numFmtId="200" fontId="4" fillId="2" borderId="9" xfId="0" applyNumberFormat="1" applyFont="1" applyFill="1" applyBorder="1"/>
    <x:xf numFmtId="200" fontId="6" fillId="3" borderId="9" xfId="0" applyNumberFormat="1" applyFont="1" applyFill="1" applyBorder="1"/>
    <x:xf numFmtId="202" fontId="4" fillId="2" borderId="8" xfId="0" applyNumberFormat="1" applyFont="1" applyFill="1" applyBorder="1"/>
    <x:xf numFmtId="202" fontId="4" fillId="2" borderId="9" xfId="0" applyNumberFormat="1" applyFont="1" applyFill="1" applyBorder="1"/>
    <x:xf numFmtId="202" fontId="6" fillId="3" borderId="9" xfId="0" applyNumberFormat="1" applyFont="1" applyFill="1" applyBorder="1"/>
    <x:xf numFmtId="203" fontId="4" fillId="2" borderId="8" xfId="0" applyNumberFormat="1" applyFont="1" applyFill="1" applyBorder="1"/>
    <x:xf numFmtId="203" fontId="4" fillId="2" borderId="9" xfId="0" applyNumberFormat="1" applyFont="1" applyFill="1" applyBorder="1"/>
    <x:xf numFmtId="203" fontId="6" fillId="3" borderId="9" xfId="0" applyNumberFormat="1" applyFont="1" applyFill="1" applyBorder="1"/>
    <x:xf numFmtId="204" fontId="4" fillId="2" borderId="8" xfId="0" applyNumberFormat="1" applyFont="1" applyFill="1" applyBorder="1"/>
    <x:xf numFmtId="204" fontId="4" fillId="2" borderId="9" xfId="0" applyNumberFormat="1" applyFont="1" applyFill="1" applyBorder="1"/>
    <x:xf numFmtId="204" fontId="6" fillId="3" borderId="9" xfId="0" applyNumberFormat="1" applyFont="1" applyFill="1" applyBorder="1"/>
    <x:xf numFmtId="205" fontId="4" fillId="5" borderId="8" xfId="0" applyNumberFormat="1" applyFont="1" applyFill="1" applyBorder="1"/>
    <x:xf numFmtId="205" fontId="4" fillId="5" borderId="9" xfId="0" applyNumberFormat="1" applyFont="1" applyFill="1" applyBorder="1"/>
    <x:xf numFmtId="200" fontId="4" fillId="5" borderId="0" xfId="0" applyNumberFormat="1" applyFont="1" applyFill="1" applyBorder="1"/>
    <x:xf numFmtId="205" fontId="4" fillId="0" borderId="0" xfId="0" applyNumberFormat="1" applyFont="1" applyFill="1" applyBorder="1"/>
    <x:xf numFmtId="205" fontId="4" fillId="0" borderId="9" xfId="0" applyNumberFormat="1" applyFont="1" applyFill="1" applyBorder="1"/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206" fontId="4" fillId="0" borderId="8" xfId="0" applyNumberFormat="1" applyFont="1" applyFill="1" applyBorder="1" applyAlignment="1">
      <x:alignment vertical="top" wrapText="1"/>
    </x:xf>
    <x:xf numFmtId="206" fontId="4" fillId="0" borderId="9" xfId="0" applyNumberFormat="1" applyFont="1" applyFill="1" applyBorder="1" applyAlignment="1">
      <x:alignment vertical="top" wrapText="1"/>
    </x:xf>
    <x:xf numFmtId="206" fontId="4" fillId="0" borderId="1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/>
    </x:xf>
    <x:xf numFmtId="20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200" fontId="4" fillId="0" borderId="9" xfId="0" applyNumberFormat="1" applyFont="1" applyFill="1" applyBorder="1" applyAlignment="1">
      <x:alignment vertical="center"/>
    </x:xf>
    <x:xf numFmtId="0" fontId="4" fillId="0" borderId="10" xfId="0" applyNumberFormat="1" applyFont="1" applyFill="1" applyBorder="1" applyAlignment="1">
      <x:alignment vertical="center"/>
    </x:xf>
    <x:xf numFmtId="200" fontId="4" fillId="0" borderId="1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4" fillId="5" borderId="8" xfId="0" applyNumberFormat="1" applyFont="1" applyFill="1" applyBorder="1" applyAlignment="1">
      <x:alignment vertical="center"/>
    </x:xf>
    <x:xf numFmtId="201" fontId="4" fillId="5" borderId="8" xfId="0" applyNumberFormat="1" applyFont="1" applyFill="1" applyBorder="1" applyAlignment="1">
      <x:alignment vertical="center"/>
    </x:xf>
    <x:xf numFmtId="200" fontId="4" fillId="5" borderId="8" xfId="0" applyNumberFormat="1" applyFont="1" applyFill="1" applyBorder="1" applyAlignment="1">
      <x:alignment vertical="center"/>
    </x:xf>
    <x:xf numFmtId="200" fontId="4" fillId="2" borderId="8" xfId="0" applyNumberFormat="1" applyFont="1" applyFill="1" applyBorder="1" applyAlignment="1">
      <x:alignment vertical="center"/>
    </x:xf>
    <x:xf numFmtId="202" fontId="4" fillId="2" borderId="8" xfId="0" applyNumberFormat="1" applyFont="1" applyFill="1" applyBorder="1" applyAlignment="1">
      <x:alignment vertical="center"/>
    </x:xf>
    <x:xf numFmtId="203" fontId="4" fillId="2" borderId="8" xfId="0" applyNumberFormat="1" applyFont="1" applyFill="1" applyBorder="1" applyAlignment="1">
      <x:alignment vertical="center"/>
    </x:xf>
    <x:xf numFmtId="0" fontId="4" fillId="5" borderId="9" xfId="0" applyNumberFormat="1" applyFont="1" applyFill="1" applyBorder="1" applyAlignment="1">
      <x:alignment vertical="center"/>
    </x:xf>
    <x:xf numFmtId="201" fontId="4" fillId="5" borderId="9" xfId="0" applyNumberFormat="1" applyFont="1" applyFill="1" applyBorder="1" applyAlignment="1">
      <x:alignment vertical="center"/>
    </x:xf>
    <x:xf numFmtId="200" fontId="4" fillId="5" borderId="9" xfId="0" applyNumberFormat="1" applyFont="1" applyFill="1" applyBorder="1" applyAlignment="1">
      <x:alignment vertical="center"/>
    </x:xf>
    <x:xf numFmtId="200" fontId="4" fillId="2" borderId="9" xfId="0" applyNumberFormat="1" applyFont="1" applyFill="1" applyBorder="1" applyAlignment="1">
      <x:alignment vertical="center"/>
    </x:xf>
    <x:xf numFmtId="202" fontId="4" fillId="2" borderId="9" xfId="0" applyNumberFormat="1" applyFont="1" applyFill="1" applyBorder="1" applyAlignment="1">
      <x:alignment vertical="center"/>
    </x:xf>
    <x:xf numFmtId="203" fontId="4" fillId="2" borderId="9" xfId="0" applyNumberFormat="1" applyFont="1" applyFill="1" applyBorder="1" applyAlignment="1">
      <x:alignment vertical="center"/>
    </x:xf>
    <x:xf numFmtId="0" fontId="6" fillId="3" borderId="9" xfId="0" applyNumberFormat="1" applyFont="1" applyFill="1" applyBorder="1" applyAlignment="1">
      <x:alignment vertical="center"/>
    </x:xf>
    <x:xf numFmtId="201" fontId="6" fillId="3" borderId="9" xfId="0" applyNumberFormat="1" applyFont="1" applyFill="1" applyBorder="1" applyAlignment="1">
      <x:alignment vertical="center"/>
    </x:xf>
    <x:xf numFmtId="200" fontId="6" fillId="3" borderId="9" xfId="0" applyNumberFormat="1" applyFont="1" applyFill="1" applyBorder="1" applyAlignment="1">
      <x:alignment vertical="center"/>
    </x:xf>
    <x:xf numFmtId="203" fontId="6" fillId="3" borderId="9" xfId="0" applyNumberFormat="1" applyFont="1" applyFill="1" applyBorder="1" applyAlignment="1">
      <x:alignment vertical="center"/>
    </x:xf>
    <x:xf numFmtId="204" fontId="4" fillId="2" borderId="8" xfId="0" applyNumberFormat="1" applyFont="1" applyFill="1" applyBorder="1" applyAlignment="1">
      <x:alignment vertical="center"/>
    </x:xf>
    <x:xf numFmtId="204" fontId="4" fillId="2" borderId="9" xfId="0" applyNumberFormat="1" applyFont="1" applyFill="1" applyBorder="1" applyAlignment="1">
      <x:alignment vertical="center"/>
    </x:xf>
    <x:xf numFmtId="202" fontId="6" fillId="3" borderId="9" xfId="0" applyNumberFormat="1" applyFont="1" applyFill="1" applyBorder="1" applyAlignment="1">
      <x:alignment vertical="center"/>
    </x:xf>
    <x:xf numFmtId="204" fontId="6" fillId="3" borderId="9" xfId="0" applyNumberFormat="1" applyFont="1" applyFill="1" applyBorder="1" applyAlignment="1">
      <x:alignment vertical="center"/>
    </x:xf>
    <x:xf numFmtId="205" fontId="4" fillId="5" borderId="8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205" fontId="4" fillId="5" borderId="9" xfId="0" applyNumberFormat="1" applyFont="1" applyFill="1" applyBorder="1" applyAlignment="1">
      <x:alignment vertical="center"/>
    </x:xf>
    <x:xf numFmtId="205" fontId="4" fillId="0" borderId="9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206" fontId="4" fillId="0" borderId="8" xfId="0" applyNumberFormat="1" applyFont="1" applyFill="1" applyBorder="1" applyAlignment="1">
      <x:alignment vertical="center" wrapText="1"/>
    </x:xf>
    <x:xf numFmtId="206" fontId="4" fillId="0" borderId="9" xfId="0" applyNumberFormat="1" applyFont="1" applyFill="1" applyBorder="1" applyAlignment="1">
      <x:alignment vertical="center" wrapText="1"/>
    </x:xf>
    <x:xf numFmtId="206" fontId="4" fillId="0" borderId="1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11" xfId="0" applyNumberFormat="1" applyFont="1" applyFill="1" applyBorder="1" applyAlignment="1">
      <x:alignment vertical="center"/>
    </x:xf>
    <x:xf numFmtId="0" fontId="6" fillId="7" borderId="11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 wrapText="1"/>
    </x:xf>
    <x:xf numFmtId="0" fontId="4" fillId="8" borderId="12" xfId="0" applyNumberFormat="1" applyFont="1" applyFill="1" applyBorder="1" applyAlignment="1">
      <x:alignment vertical="center" wrapText="1"/>
    </x:xf>
    <x:xf numFmtId="0" fontId="4" fillId="9" borderId="12" xfId="0" applyNumberFormat="1" applyFont="1" applyFill="1" applyBorder="1" applyAlignment="1">
      <x:alignment vertical="center" wrapText="1"/>
    </x:xf>
    <x:xf numFmtId="0" fontId="3" fillId="0" borderId="12" xfId="0" applyNumberFormat="1" applyFont="1" applyFill="1" applyBorder="1" applyAlignment="1">
      <x:alignment vertical="center" wrapText="1"/>
    </x:xf>
    <x:xf numFmtId="0" fontId="4" fillId="9" borderId="12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vertical="center"/>
    </x:xf>
    <x:xf numFmtId="0" fontId="6" fillId="6" borderId="12" xfId="0" applyNumberFormat="1" applyFont="1" applyFill="1" applyBorder="1" applyAlignment="1">
      <x:alignment vertical="center"/>
    </x:xf>
    <x:xf numFmtId="0" fontId="8" fillId="0" borderId="12" xfId="0" applyNumberFormat="1" applyFont="1" applyFill="1" applyBorder="1" applyAlignment="1">
      <x:alignment vertical="center"/>
    </x:xf>
    <x:xf numFmtId="0" fontId="4" fillId="10" borderId="0" xfId="0" applyNumberFormat="1" applyFont="1" applyFill="1" applyBorder="1" applyAlignment="1">
      <x:alignment vertical="center"/>
    </x:xf>
    <x:xf numFmtId="0" fontId="9" fillId="10" borderId="0" xfId="0" applyNumberFormat="1" applyFont="1" applyFill="1" applyBorder="1" applyAlignment="1">
      <x:alignment vertical="center"/>
    </x:xf>
    <x:xf numFmtId="0" fontId="9" fillId="10" borderId="13" xfId="0" applyNumberFormat="1" applyFont="1" applyFill="1" applyBorder="1" applyAlignment="1">
      <x:alignment vertical="center"/>
    </x:xf>
    <x:xf numFmtId="0" fontId="9" fillId="10" borderId="14" xfId="0" applyNumberFormat="1" applyFont="1" applyFill="1" applyBorder="1" applyAlignment="1">
      <x:alignment vertical="center"/>
    </x:xf>
    <x:xf numFmtId="0" fontId="9" fillId="10" borderId="15" xfId="0" applyNumberFormat="1" applyFont="1" applyFill="1" applyBorder="1" applyAlignment="1">
      <x:alignment vertical="center"/>
    </x:xf>
    <x:xf numFmtId="0" fontId="9" fillId="10" borderId="13" xfId="0" applyNumberFormat="1" applyFont="1" applyFill="1" applyBorder="1" applyAlignment="1">
      <x:alignment vertical="center" wrapText="1"/>
    </x:xf>
    <x:xf numFmtId="0" fontId="9" fillId="10" borderId="14" xfId="0" applyNumberFormat="1" applyFont="1" applyFill="1" applyBorder="1" applyAlignment="1">
      <x:alignment vertical="center" wrapText="1"/>
    </x:xf>
    <x:xf numFmtId="0" fontId="9" fillId="10" borderId="1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00000"/>
      </x:font>
      <x:fill>
        <x:patternFill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4ea98d2d64576" /><Relationship Type="http://schemas.openxmlformats.org/officeDocument/2006/relationships/theme" Target="/xl/theme/theme1.xml" Id="R1cf2e4b2cc344b5a" /><Relationship Type="http://schemas.openxmlformats.org/officeDocument/2006/relationships/sharedStrings" Target="/xl/sharedStrings.xml" Id="Rc9a8778361ef4f22" /><Relationship Type="http://schemas.openxmlformats.org/officeDocument/2006/relationships/worksheet" Target="/xl/worksheets/sheet1.xml" Id="Rf25ed03b77ef4bcc" /><Relationship Type="http://schemas.openxmlformats.org/officeDocument/2006/relationships/worksheet" Target="/xl/worksheets/sheet2.xml" Id="Re1091f9946d64b18" /><Relationship Type="http://schemas.openxmlformats.org/officeDocument/2006/relationships/worksheet" Target="/xl/worksheets/sheet3.xml" Id="Radd61bb75107480b" /><Relationship Type="http://schemas.openxmlformats.org/officeDocument/2006/relationships/worksheet" Target="/xl/worksheets/sheet4.xml" Id="R7e4739eff0284497" /><Relationship Type="http://schemas.openxmlformats.org/officeDocument/2006/relationships/worksheet" Target="/xl/worksheets/sheet5.xml" Id="Rfa1f926e3a994c90" /><Relationship Type="http://schemas.openxmlformats.org/officeDocument/2006/relationships/worksheet" Target="/xl/worksheets/sheet6.xml" Id="R3ec48c075bed4e8c" /><Relationship Type="http://schemas.openxmlformats.org/officeDocument/2006/relationships/worksheet" Target="/xl/worksheets/sheet7.xml" Id="Rd87d4f5a3c7f40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97C0"/>
  </x:sheetPr>
  <x:sheetViews>
    <x:sheetView showGridLines="0" workbookViewId="0"/>
  </x:sheetViews>
  <x:sheetFormatPr defaultRowHeight="15"/>
  <x:cols>
    <x:col min="1" max="1" width="23" hidden="0" customWidth="1"/>
    <x:col min="2" max="2" width="38" hidden="0" customWidth="1"/>
    <x:col min="3" max="3" width="19" hidden="0" customWidth="1"/>
    <x:col min="4" max="4" width="5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6" t="str">
        <x:v>Shopify Commercial Clarity Toolkit</x:v>
      </x:c>
      <x:c r="B1" s="84"/>
      <x:c r="C1" s="84"/>
      <x:c r="D1" s="84"/>
      <x:c r="E1" s="84"/>
      <x:c r="F1" s="84"/>
      <x:c r="G1" s="84"/>
      <x:c r="H1" s="84"/>
    </x:row>
    <x:row r="2">
      <x:c r="A2" s="85"/>
      <x:c r="B2" s="85"/>
      <x:c r="C2" s="85"/>
      <x:c r="D2" s="85"/>
      <x:c r="E2" s="85"/>
      <x:c r="F2" s="85"/>
      <x:c r="G2" s="85"/>
      <x:c r="H2" s="85"/>
    </x:row>
    <x:row r="3" ht="34" customHeight="1">
      <x:c r="A3" s="86" t="str">
        <x:v>Begin with the diagnostic below. Then use the five working sheets to test the largest gap with one complete reporting period.</x:v>
      </x:c>
      <x:c r="B3" s="84"/>
      <x:c r="C3" s="84"/>
      <x:c r="D3" s="84"/>
      <x:c r="E3" s="84"/>
      <x:c r="F3" s="84"/>
      <x:c r="G3" s="84"/>
      <x:c r="H3" s="84"/>
    </x:row>
    <x:row r="4">
      <x:c r="A4" s="84"/>
      <x:c r="B4" s="84"/>
      <x:c r="C4" s="84"/>
      <x:c r="D4" s="84"/>
      <x:c r="E4" s="84"/>
      <x:c r="F4" s="84"/>
      <x:c r="G4" s="84"/>
      <x:c r="H4" s="84"/>
    </x:row>
    <x:row r="5" ht="24" customHeight="1">
      <x:c r="A5" s="15" t="str">
        <x:v>Choose the decision that is currently hardest to answer</x:v>
      </x:c>
      <x:c r="B5" s="16"/>
      <x:c r="C5" s="16"/>
      <x:c r="D5" s="16"/>
      <x:c r="E5" s="16"/>
      <x:c r="F5" s="16"/>
      <x:c r="G5" s="16"/>
      <x:c r="H5" s="17"/>
    </x:row>
    <x:row r="6" ht="32" customHeight="1">
      <x:c r="A6" s="29" t="str">
        <x:v>Issue</x:v>
      </x:c>
      <x:c r="B6" s="30" t="str">
        <x:v>Use this sheet</x:v>
      </x:c>
      <x:c r="C6" s="31" t="str">
        <x:v>Decision it supports</x:v>
      </x:c>
      <x:c r="D6" s="84"/>
      <x:c r="E6" s="84"/>
      <x:c r="F6" s="84"/>
      <x:c r="G6" s="84"/>
      <x:c r="H6" s="84"/>
    </x:row>
    <x:row r="7">
      <x:c r="A7" s="87" t="str">
        <x:v>Margin</x:v>
      </x:c>
      <x:c r="B7" s="87" t="str">
        <x:v>Margin Bridge</x:v>
      </x:c>
      <x:c r="C7" s="87" t="str">
        <x:v>Which channels and SKUs create contribution after every variable cost?</x:v>
      </x:c>
      <x:c r="D7" s="84"/>
      <x:c r="E7" s="84"/>
      <x:c r="F7" s="84"/>
      <x:c r="G7" s="84"/>
      <x:c r="H7" s="84"/>
    </x:row>
    <x:row r="8">
      <x:c r="A8" s="88" t="str">
        <x:v>Attribution</x:v>
      </x:c>
      <x:c r="B8" s="88" t="str">
        <x:v>Attribution</x:v>
      </x:c>
      <x:c r="C8" s="88" t="str">
        <x:v>Which acquisition routes create profitable customers, not just attributed revenue?</x:v>
      </x:c>
      <x:c r="D8" s="84"/>
      <x:c r="E8" s="84"/>
      <x:c r="F8" s="84"/>
      <x:c r="G8" s="84"/>
      <x:c r="H8" s="84"/>
    </x:row>
    <x:row r="9">
      <x:c r="A9" s="88" t="str">
        <x:v>Returns</x:v>
      </x:c>
      <x:c r="B9" s="88" t="str">
        <x:v>Returns</x:v>
      </x:c>
      <x:c r="C9" s="88" t="str">
        <x:v>Which products remain profitable after refunds and reverse logistics?</x:v>
      </x:c>
      <x:c r="D9" s="84"/>
      <x:c r="E9" s="84"/>
      <x:c r="F9" s="84"/>
      <x:c r="G9" s="84"/>
      <x:c r="H9" s="84"/>
    </x:row>
    <x:row r="10">
      <x:c r="A10" s="88" t="str">
        <x:v>Inventory and cash</x:v>
      </x:c>
      <x:c r="B10" s="88" t="str">
        <x:v>Inventory Cash</x:v>
      </x:c>
      <x:c r="C10" s="88" t="str">
        <x:v>Can the next stock order and media plan be funded together?</x:v>
      </x:c>
      <x:c r="D10" s="84"/>
      <x:c r="E10" s="84"/>
      <x:c r="F10" s="84"/>
      <x:c r="G10" s="84"/>
      <x:c r="H10" s="84"/>
    </x:row>
    <x:row r="11">
      <x:c r="A11" s="89" t="str">
        <x:v>Reporting</x:v>
      </x:c>
      <x:c r="B11" s="89" t="str">
        <x:v>Reporting Map</x:v>
      </x:c>
      <x:c r="C11" s="89" t="str">
        <x:v>Which metric definitions, owners and source systems still disagree?</x:v>
      </x:c>
      <x:c r="D11" s="84"/>
      <x:c r="E11" s="84"/>
      <x:c r="F11" s="84"/>
      <x:c r="G11" s="84"/>
      <x:c r="H11" s="84"/>
    </x:row>
    <x:row r="12">
      <x:c r="A12" s="84"/>
      <x:c r="B12" s="84"/>
      <x:c r="C12" s="84"/>
      <x:c r="D12" s="84"/>
      <x:c r="E12" s="84"/>
      <x:c r="F12" s="84"/>
      <x:c r="G12" s="84"/>
      <x:c r="H12" s="84"/>
    </x:row>
    <x:row r="13">
      <x:c r="A13" s="84"/>
      <x:c r="B13" s="84"/>
      <x:c r="C13" s="84"/>
      <x:c r="D13" s="84"/>
      <x:c r="E13" s="84"/>
      <x:c r="F13" s="84"/>
      <x:c r="G13" s="84"/>
      <x:c r="H13" s="84"/>
    </x:row>
    <x:row r="14" ht="24" customHeight="1">
      <x:c r="A14" s="15" t="str">
        <x:v>Illustrative outputs from the sample data</x:v>
      </x:c>
      <x:c r="B14" s="16"/>
      <x:c r="C14" s="16"/>
      <x:c r="D14" s="16"/>
      <x:c r="E14" s="16"/>
      <x:c r="F14" s="16"/>
      <x:c r="G14" s="16"/>
      <x:c r="H14" s="17"/>
    </x:row>
    <x:row r="15" ht="32" customHeight="1">
      <x:c r="A15" s="29" t="str">
        <x:v>Measure</x:v>
      </x:c>
      <x:c r="B15" s="30" t="str">
        <x:v>Result</x:v>
      </x:c>
      <x:c r="C15" s="30" t="str">
        <x:v>Where to investigate</x:v>
      </x:c>
      <x:c r="D15" s="31" t="str">
        <x:v>Why it matters</x:v>
      </x:c>
      <x:c r="E15" s="84"/>
      <x:c r="F15" s="84"/>
      <x:c r="G15" s="84"/>
      <x:c r="H15" s="84"/>
    </x:row>
    <x:row r="16">
      <x:c r="A16" s="90" t="str">
        <x:v>Total contribution</x:v>
      </x:c>
      <x:c r="B16" s="91" t="n">
        <x:f>'Margin Bridge'!K14</x:f>
        <x:v>62897</x:v>
      </x:c>
      <x:c r="C16" s="90" t="str">
        <x:v>Margin Bridge</x:v>
      </x:c>
      <x:c r="D16" s="90" t="str">
        <x:v>Topline growth can hide weak channel economics.</x:v>
      </x:c>
      <x:c r="E16" s="84"/>
      <x:c r="F16" s="84"/>
      <x:c r="G16" s="84"/>
      <x:c r="H16" s="84"/>
    </x:row>
    <x:row r="17">
      <x:c r="A17" s="92" t="str">
        <x:v>90-day cohort contribution</x:v>
      </x:c>
      <x:c r="B17" s="93" t="n">
        <x:f>'Attribution'!K12</x:f>
        <x:v>78355</x:v>
      </x:c>
      <x:c r="C17" s="92" t="str">
        <x:v>Attribution</x:v>
      </x:c>
      <x:c r="D17" s="92" t="str">
        <x:v>Attributed ROAS does not include all commercial costs.</x:v>
      </x:c>
      <x:c r="E17" s="84"/>
      <x:c r="F17" s="84"/>
      <x:c r="G17" s="84"/>
      <x:c r="H17" s="84"/>
    </x:row>
    <x:row r="18">
      <x:c r="A18" s="94" t="str">
        <x:v>Lowest forecast cash</x:v>
      </x:c>
      <x:c r="B18" s="95" t="n">
        <x:f>MIN('Inventory Cash'!H6:H11)</x:f>
        <x:v>145000</x:v>
      </x:c>
      <x:c r="C18" s="94" t="str">
        <x:v>Inventory Cash</x:v>
      </x:c>
      <x:c r="D18" s="94" t="str">
        <x:v>Stock and media commitments compete for the same cash.</x:v>
      </x:c>
      <x:c r="E18" s="84"/>
      <x:c r="F18" s="84"/>
      <x:c r="G18" s="84"/>
      <x:c r="H18" s="84"/>
    </x:row>
    <x:row r="19">
      <x:c r="A19" s="84"/>
      <x:c r="B19" s="84"/>
      <x:c r="C19" s="84"/>
      <x:c r="D19" s="84"/>
      <x:c r="E19" s="84"/>
      <x:c r="F19" s="84"/>
      <x:c r="G19" s="84"/>
      <x:c r="H19" s="84"/>
    </x:row>
    <x:row r="20">
      <x:c r="A20" s="84"/>
      <x:c r="B20" s="84"/>
      <x:c r="C20" s="84"/>
      <x:c r="D20" s="84"/>
      <x:c r="E20" s="84"/>
      <x:c r="F20" s="84"/>
      <x:c r="G20" s="84"/>
      <x:c r="H20" s="84"/>
    </x:row>
    <x:row r="21" ht="24" customHeight="1">
      <x:c r="A21" s="15" t="str">
        <x:v>Three working rules</x:v>
      </x:c>
      <x:c r="B21" s="16"/>
      <x:c r="C21" s="16"/>
      <x:c r="D21" s="16"/>
      <x:c r="E21" s="16"/>
      <x:c r="F21" s="16"/>
      <x:c r="G21" s="16"/>
      <x:c r="H21" s="17"/>
    </x:row>
    <x:row r="22" ht="30" customHeight="1">
      <x:c r="A22" s="96" t="str">
        <x:v>1</x:v>
      </x:c>
      <x:c r="B22" s="47" t="str">
        <x:v>Agree definitions before comparing teams. Revenue, returns, fulfilment and media must use the same time period and grain.</x:v>
      </x:c>
      <x:c r="C22" s="47"/>
      <x:c r="D22" s="47"/>
      <x:c r="E22" s="47"/>
      <x:c r="F22" s="47"/>
      <x:c r="G22" s="47"/>
      <x:c r="H22" s="47"/>
    </x:row>
    <x:row r="23" ht="30" customHeight="1">
      <x:c r="A23" s="96" t="str">
        <x:v>2</x:v>
      </x:c>
      <x:c r="B23" s="47" t="str">
        <x:v>Use realised costs where possible. Label estimates and assign an owner to replace them.</x:v>
      </x:c>
      <x:c r="C23" s="47"/>
      <x:c r="D23" s="47"/>
      <x:c r="E23" s="47"/>
      <x:c r="F23" s="47"/>
      <x:c r="G23" s="47"/>
      <x:c r="H23" s="47"/>
    </x:row>
    <x:row r="24" ht="30" customHeight="1">
      <x:c r="A24" s="96" t="str">
        <x:v>3</x:v>
      </x:c>
      <x:c r="B24" s="47" t="str">
        <x:v>Treat the result as a decision aid, not an accounting record. Reconcile material conclusions with finance.</x:v>
      </x:c>
      <x:c r="C24" s="47"/>
      <x:c r="D24" s="47"/>
      <x:c r="E24" s="47"/>
      <x:c r="F24" s="47"/>
      <x:c r="G24" s="47"/>
      <x:c r="H24" s="47"/>
    </x:row>
    <x:row r="25">
      <x:c r="A25" s="84"/>
      <x:c r="B25" s="84"/>
      <x:c r="C25" s="84"/>
      <x:c r="D25" s="84"/>
      <x:c r="E25" s="84"/>
      <x:c r="F25" s="84"/>
      <x:c r="G25" s="84"/>
      <x:c r="H25" s="84"/>
    </x:row>
    <x:row r="26" ht="34" customHeight="1">
      <x:c r="A26" s="127" t="str">
        <x:v>SHOPIFY MARGIN LEAK DIAGNOSTIC</x:v>
      </x:c>
      <x:c r="B26" s="127"/>
      <x:c r="C26" s="127"/>
      <x:c r="D26" s="127"/>
      <x:c r="E26" s="84"/>
      <x:c r="F26" s="84"/>
      <x:c r="G26" s="84"/>
      <x:c r="H26" s="84"/>
    </x:row>
    <x:row r="27" ht="30" customHeight="1">
      <x:c r="A27" s="131" t="str">
        <x:v>Commercial area</x:v>
      </x:c>
      <x:c r="B27" s="131" t="str">
        <x:v>Choose one answer</x:v>
      </x:c>
      <x:c r="C27" s="131" t="str">
        <x:v>Score</x:v>
      </x:c>
      <x:c r="D27" s="131" t="str">
        <x:v>Next check if exposed</x:v>
      </x:c>
      <x:c r="E27" s="84"/>
      <x:c r="F27" s="84"/>
      <x:c r="G27" s="84"/>
      <x:c r="H27" s="84"/>
    </x:row>
    <x:row r="28" ht="44" customHeight="1">
      <x:c r="A28" s="136" t="str">
        <x:v>Revenue definition</x:v>
      </x:c>
      <x:c r="B28" s="134" t="str"/>
      <x:c r="C28" s="137" t="str">
        <x:f>IF(B28="","",IF(LEFT(B28,8)="Reliable",0,IF(LEFT(B28,7)="Exposed",1,2)))</x:f>
      </x:c>
      <x:c r="D28" s="133" t="str">
        <x:v>Reconcile gross sales, discounts, tax, shipping, refunds and period cut-off.</x:v>
      </x:c>
      <x:c r="E28" s="84"/>
      <x:c r="F28" s="84"/>
      <x:c r="G28" s="84"/>
      <x:c r="H28" s="84"/>
    </x:row>
    <x:row r="29" ht="44" customHeight="1">
      <x:c r="A29" s="136" t="str">
        <x:v>Returns and discounts</x:v>
      </x:c>
      <x:c r="B29" s="134" t="str"/>
      <x:c r="C29" s="137" t="str">
        <x:f>IF(B29="","",IF(LEFT(B29,8)="Reliable",0,IF(LEFT(B29,7)="Exposed",1,2)))</x:f>
      </x:c>
      <x:c r="D29" s="133" t="str">
        <x:v>Compare order-date performance with return-adjusted performance by cohort.</x:v>
      </x:c>
      <x:c r="E29" s="84"/>
      <x:c r="F29" s="84"/>
      <x:c r="G29" s="84"/>
      <x:c r="H29" s="84"/>
    </x:row>
    <x:row r="30" ht="44" customHeight="1">
      <x:c r="A30" s="136" t="str">
        <x:v>SKU and landed cost</x:v>
      </x:c>
      <x:c r="B30" s="134" t="str"/>
      <x:c r="C30" s="137" t="str">
        <x:f>IF(B30="","",IF(LEFT(B30,8)="Reliable",0,IF(LEFT(B30,7)="Exposed",1,2)))</x:f>
      </x:c>
      <x:c r="D30" s="133" t="str">
        <x:v>Identify missing, averaged or stale product and fulfilment costs.</x:v>
      </x:c>
      <x:c r="E30" s="84"/>
      <x:c r="F30" s="84"/>
      <x:c r="G30" s="84"/>
      <x:c r="H30" s="84"/>
    </x:row>
    <x:row r="31" ht="44" customHeight="1">
      <x:c r="A31" s="136" t="str">
        <x:v>Acquisition allocation</x:v>
      </x:c>
      <x:c r="B31" s="134" t="str"/>
      <x:c r="C31" s="137" t="str">
        <x:f>IF(B31="","",IF(LEFT(B31,8)="Reliable",0,IF(LEFT(B31,7)="Exposed",1,2)))</x:f>
      </x:c>
      <x:c r="D31" s="133" t="str">
        <x:v>Separate platform attribution from the finance reconciliation view.</x:v>
      </x:c>
      <x:c r="E31" s="84"/>
      <x:c r="F31" s="84"/>
      <x:c r="G31" s="84"/>
      <x:c r="H31" s="84"/>
    </x:row>
    <x:row r="32" ht="44" customHeight="1">
      <x:c r="A32" s="136" t="str">
        <x:v>Finance reconciliation</x:v>
      </x:c>
      <x:c r="B32" s="134" t="str"/>
      <x:c r="C32" s="137" t="str">
        <x:f>IF(B32="","",IF(LEFT(B32,8)="Reliable",0,IF(LEFT(B32,7)="Exposed",1,2)))</x:f>
      </x:c>
      <x:c r="D32" s="133" t="str">
        <x:v>Trace timing, refunds, fees and manual journals before changing budgets.</x:v>
      </x:c>
      <x:c r="E32" s="84"/>
      <x:c r="F32" s="84"/>
      <x:c r="G32" s="84"/>
      <x:c r="H32" s="84"/>
    </x:row>
    <x:row r="33">
      <x:c r="A33" s="84"/>
      <x:c r="B33" s="84"/>
      <x:c r="C33" s="84"/>
      <x:c r="D33" s="84"/>
      <x:c r="E33" s="84"/>
      <x:c r="F33" s="84"/>
      <x:c r="G33" s="84"/>
      <x:c r="H33" s="84"/>
    </x:row>
    <x:row r="34">
      <x:c r="A34" s="139" t="str">
        <x:v>SCORING</x:v>
      </x:c>
      <x:c r="B34" s="139" t="str"/>
      <x:c r="C34" s="129" t="str">
        <x:v>YOUR RESULT</x:v>
      </x:c>
      <x:c r="D34" s="129"/>
      <x:c r="E34" s="84"/>
      <x:c r="F34" s="84"/>
      <x:c r="G34" s="84"/>
      <x:c r="H34" s="84"/>
    </x:row>
    <x:row r="35" ht="31" customHeight="1">
      <x:c r="A35" s="140" t="str">
        <x:v>0-3</x:v>
      </x:c>
      <x:c r="B35" s="132" t="str">
        <x:v>Reliable enough to act</x:v>
      </x:c>
      <x:c r="C35" s="136" t="str">
        <x:v>Total score</x:v>
      </x:c>
      <x:c r="D35" s="135" t="str">
        <x:f>IF(COUNTBLANK(B28:B32)&gt;0,"Complete all five",SUM(C28:C32))</x:f>
        <x:v>Complete all five</x:v>
      </x:c>
      <x:c r="E35" s="84"/>
      <x:c r="F35" s="84"/>
      <x:c r="G35" s="84"/>
      <x:c r="H35" s="84"/>
    </x:row>
    <x:row r="36" ht="31" customHeight="1">
      <x:c r="A36" s="140" t="str">
        <x:v>4-7</x:v>
      </x:c>
      <x:c r="B36" s="132" t="str">
        <x:v>Directionally useful, but exposed</x:v>
      </x:c>
      <x:c r="C36" s="136" t="str">
        <x:v>Result band</x:v>
      </x:c>
      <x:c r="D36" s="135" t="str">
        <x:f>IF(COUNTBLANK(B28:B32)&gt;0,"Not ready",IF(D35&lt;=3,"Reliable enough to act",IF(D35&lt;=7,"Directionally useful, but exposed","Material reconciliation gap")))</x:f>
        <x:v>Not ready</x:v>
      </x:c>
      <x:c r="E36" s="84"/>
      <x:c r="F36" s="84"/>
      <x:c r="G36" s="84"/>
      <x:c r="H36" s="84"/>
    </x:row>
    <x:row r="37" ht="31" customHeight="1">
      <x:c r="A37" s="140" t="str">
        <x:v>8-10</x:v>
      </x:c>
      <x:c r="B37" s="132" t="str">
        <x:v>Material reconciliation gap</x:v>
      </x:c>
      <x:c r="C37" s="136" t="str">
        <x:v>Investigate first</x:v>
      </x:c>
      <x:c r="D37" s="135" t="str">
        <x:f>IF(COUNTBLANK(B28:B32)&gt;0,"Complete all five",INDEX(A28:A32,MATCH(MAX(C28:C32),C28:C32,0)))</x:f>
        <x:v>Complete all five</x:v>
      </x:c>
      <x:c r="E37" s="84"/>
      <x:c r="F37" s="84"/>
      <x:c r="G37" s="84"/>
      <x:c r="H37" s="84"/>
    </x:row>
    <x:row r="38">
      <x:c r="A38" s="84"/>
      <x:c r="B38" s="84"/>
      <x:c r="C38" s="84"/>
      <x:c r="D38" s="84"/>
      <x:c r="E38" s="84"/>
      <x:c r="F38" s="84"/>
      <x:c r="G38" s="84"/>
      <x:c r="H38" s="84"/>
    </x:row>
    <x:row r="39" ht="48" customHeight="1">
      <x:c r="A39" s="146" t="str">
        <x:v>Transparent method: Reliable = 0, Exposed = 1, Material gap = 2. The result tests definition readiness—not team quality, profitability or business performance. Illustrative operating aid; agree material decisions with your finance lead.</x:v>
      </x:c>
      <x:c r="B39" s="147"/>
      <x:c r="C39" s="147"/>
      <x:c r="D39" s="148"/>
      <x:c r="E39" s="84"/>
      <x:c r="F39" s="84"/>
      <x:c r="G39" s="84"/>
      <x:c r="H39" s="84"/>
    </x:row>
    <x:row r="40">
      <x:c r="A40" s="84"/>
      <x:c r="B40" s="84"/>
      <x:c r="C40" s="84"/>
      <x:c r="D40" s="84"/>
      <x:c r="E40" s="84"/>
      <x:c r="F40" s="84"/>
      <x:c r="G40" s="84"/>
      <x:c r="H40" s="84"/>
    </x:row>
    <x:row r="41">
      <x:c r="A41" s="84"/>
      <x:c r="B41" s="84"/>
      <x:c r="C41" s="84"/>
      <x:c r="D41" s="84"/>
      <x:c r="E41" s="84"/>
      <x:c r="F41" s="84"/>
      <x:c r="G41" s="84"/>
      <x:c r="H41" s="84"/>
    </x:row>
    <x:row r="42">
      <x:c r="A42" s="84"/>
      <x:c r="B42" s="84"/>
      <x:c r="C42" s="84"/>
      <x:c r="D42" s="84"/>
      <x:c r="E42" s="84"/>
      <x:c r="F42" s="84"/>
      <x:c r="G42" s="84"/>
      <x:c r="H42" s="84"/>
    </x:row>
    <x:row r="43">
      <x:c r="A43" s="84"/>
      <x:c r="B43" s="84"/>
      <x:c r="C43" s="84"/>
      <x:c r="D43" s="84"/>
      <x:c r="E43" s="84"/>
      <x:c r="F43" s="84"/>
      <x:c r="G43" s="84"/>
      <x:c r="H43" s="84"/>
    </x:row>
    <x:row r="44">
      <x:c r="A44" s="84"/>
      <x:c r="B44" s="84"/>
      <x:c r="C44" s="84"/>
      <x:c r="D44" s="84"/>
      <x:c r="E44" s="84"/>
      <x:c r="F44" s="84"/>
      <x:c r="G44" s="84"/>
      <x:c r="H44" s="84"/>
    </x:row>
    <x:row r="45">
      <x:c r="A45" s="84"/>
      <x:c r="B45" s="84"/>
      <x:c r="C45" s="84"/>
      <x:c r="D45" s="84"/>
      <x:c r="E45" s="84"/>
      <x:c r="F45" s="84"/>
      <x:c r="G45" s="84"/>
      <x:c r="H45" s="84"/>
    </x:row>
    <x:row r="46">
      <x:c r="A46" s="84"/>
      <x:c r="B46" s="84"/>
      <x:c r="C46" s="84"/>
      <x:c r="D46" s="84"/>
      <x:c r="E46" s="84"/>
      <x:c r="F46" s="84"/>
      <x:c r="G46" s="84"/>
      <x:c r="H46" s="84"/>
    </x:row>
    <x:row r="47">
      <x:c r="A47" s="84"/>
      <x:c r="B47" s="84"/>
      <x:c r="C47" s="84"/>
      <x:c r="D47" s="84"/>
      <x:c r="E47" s="84"/>
      <x:c r="F47" s="84"/>
      <x:c r="G47" s="84"/>
      <x:c r="H47" s="84"/>
    </x:row>
    <x:row r="48">
      <x:c r="A48" s="84"/>
      <x:c r="B48" s="84"/>
      <x:c r="C48" s="84"/>
      <x:c r="D48" s="84"/>
      <x:c r="E48" s="84"/>
      <x:c r="F48" s="84"/>
      <x:c r="G48" s="84"/>
      <x:c r="H48" s="84"/>
    </x:row>
    <x:row r="49">
      <x:c r="A49" s="84"/>
      <x:c r="B49" s="84"/>
      <x:c r="C49" s="84"/>
      <x:c r="D49" s="84"/>
      <x:c r="E49" s="84"/>
      <x:c r="F49" s="84"/>
      <x:c r="G49" s="84"/>
      <x:c r="H49" s="84"/>
    </x:row>
    <x:row r="50">
      <x:c r="A50" s="84"/>
      <x:c r="B50" s="84"/>
      <x:c r="C50" s="84"/>
      <x:c r="D50" s="84"/>
      <x:c r="E50" s="84"/>
      <x:c r="F50" s="84"/>
      <x:c r="G50" s="84"/>
      <x:c r="H50" s="84"/>
    </x:row>
    <x:row r="51">
      <x:c r="A51" s="84"/>
      <x:c r="B51" s="84"/>
      <x:c r="C51" s="84"/>
      <x:c r="D51" s="84"/>
      <x:c r="E51" s="84"/>
      <x:c r="F51" s="84"/>
      <x:c r="G51" s="84"/>
      <x:c r="H51" s="84"/>
    </x:row>
    <x:row r="52">
      <x:c r="A52" s="84"/>
      <x:c r="B52" s="84"/>
      <x:c r="C52" s="84"/>
      <x:c r="D52" s="84"/>
      <x:c r="E52" s="84"/>
      <x:c r="F52" s="84"/>
      <x:c r="G52" s="84"/>
      <x:c r="H52" s="84"/>
    </x:row>
    <x:row r="53">
      <x:c r="A53" s="84"/>
      <x:c r="B53" s="84"/>
      <x:c r="C53" s="84"/>
      <x:c r="D53" s="84"/>
      <x:c r="E53" s="84"/>
      <x:c r="F53" s="84"/>
      <x:c r="G53" s="84"/>
      <x:c r="H53" s="84"/>
    </x:row>
    <x:row r="54">
      <x:c r="A54" s="84"/>
      <x:c r="B54" s="84"/>
      <x:c r="C54" s="84"/>
      <x:c r="D54" s="84"/>
      <x:c r="E54" s="84"/>
      <x:c r="F54" s="84"/>
      <x:c r="G54" s="84"/>
      <x:c r="H54" s="84"/>
    </x:row>
    <x:row r="55">
      <x:c r="A55" s="84"/>
      <x:c r="B55" s="84"/>
      <x:c r="C55" s="84"/>
      <x:c r="D55" s="84"/>
      <x:c r="E55" s="84"/>
      <x:c r="F55" s="84"/>
      <x:c r="G55" s="84"/>
      <x:c r="H55" s="84"/>
    </x:row>
    <x:row r="56">
      <x:c r="A56" s="84"/>
      <x:c r="B56" s="84"/>
      <x:c r="C56" s="84"/>
      <x:c r="D56" s="84"/>
      <x:c r="E56" s="84"/>
      <x:c r="F56" s="84"/>
      <x:c r="G56" s="84"/>
      <x:c r="H56" s="84"/>
    </x:row>
    <x:row r="57">
      <x:c r="A57" s="84"/>
      <x:c r="B57" s="84"/>
      <x:c r="C57" s="84"/>
      <x:c r="D57" s="84"/>
      <x:c r="E57" s="84"/>
      <x:c r="F57" s="84"/>
      <x:c r="G57" s="84"/>
      <x:c r="H57" s="84"/>
    </x:row>
    <x:row r="58">
      <x:c r="A58" s="84"/>
      <x:c r="B58" s="84"/>
      <x:c r="C58" s="84"/>
      <x:c r="D58" s="84"/>
      <x:c r="E58" s="84"/>
      <x:c r="F58" s="84"/>
      <x:c r="G58" s="84"/>
      <x:c r="H58" s="84"/>
    </x:row>
    <x:row r="59">
      <x:c r="A59" s="84"/>
      <x:c r="B59" s="84"/>
      <x:c r="C59" s="84"/>
      <x:c r="D59" s="84"/>
      <x:c r="E59" s="84"/>
      <x:c r="F59" s="84"/>
      <x:c r="G59" s="84"/>
      <x:c r="H59" s="84"/>
    </x:row>
    <x:row r="60">
      <x:c r="A60" s="84"/>
      <x:c r="B60" s="84"/>
      <x:c r="C60" s="84"/>
      <x:c r="D60" s="84"/>
      <x:c r="E60" s="84"/>
      <x:c r="F60" s="84"/>
      <x:c r="G60" s="84"/>
      <x:c r="H60" s="84"/>
    </x:row>
  </x:sheetData>
  <x:mergeCells>
    <x:mergeCell ref="A1:H1"/>
    <x:mergeCell ref="A3:H3"/>
    <x:mergeCell ref="A5:H5"/>
    <x:mergeCell ref="A14:H14"/>
    <x:mergeCell ref="A21:H21"/>
    <x:mergeCell ref="B22:H22"/>
    <x:mergeCell ref="B23:H23"/>
    <x:mergeCell ref="B24:H24"/>
    <x:mergeCell ref="A3:D3"/>
    <x:mergeCell ref="A26:D26"/>
    <x:mergeCell ref="C34:D34"/>
    <x:mergeCell ref="A39:D39"/>
  </x:mergeCells>
  <x:dataValidations count="1">
    <x:dataValidation type="list" sqref="B28:B32">
      <x:formula1>"Reliable - agreed and reproducible,Exposed - partial or manual,Material gap - missing or conflicting"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97C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6" hidden="0" customWidth="1"/>
    <x:col min="12" max="12" width="20" hidden="0" customWidth="1"/>
    <x:col min="13" max="13" width="17" hidden="0" customWidth="1"/>
  </x:cols>
  <x:sheetData>
    <x:row r="1" ht="30" customHeight="1">
      <x:c r="A1" s="6" t="str">
        <x:v>Margin Bridge</x:v>
      </x:c>
      <x:c r="B1" s="84"/>
      <x:c r="C1" s="84"/>
      <x:c r="D1" s="84"/>
      <x:c r="E1" s="84"/>
      <x:c r="F1" s="84"/>
      <x:c r="G1" s="84"/>
      <x:c r="H1" s="84"/>
      <x:c r="I1" s="84"/>
      <x:c r="J1" s="84"/>
      <x:c r="K1" s="84"/>
      <x:c r="L1" s="84"/>
      <x:c r="M1" s="84"/>
    </x:row>
    <x:row r="2">
      <x:c r="A2" s="85"/>
      <x:c r="B2" s="85"/>
      <x:c r="C2" s="85"/>
      <x:c r="D2" s="85"/>
      <x:c r="E2" s="85"/>
      <x:c r="F2" s="85"/>
      <x:c r="G2" s="85"/>
      <x:c r="H2" s="85"/>
      <x:c r="I2" s="85"/>
      <x:c r="J2" s="85"/>
      <x:c r="K2" s="85"/>
      <x:c r="L2" s="85"/>
      <x:c r="M2" s="85"/>
    </x:row>
    <x:row r="3" ht="34" customHeight="1">
      <x:c r="A3" s="86" t="str">
        <x:v>Inputs are illustrative GBP values. Add one row per channel and SKU on the same reporting period.</x:v>
      </x:c>
      <x:c r="B3" s="84"/>
      <x:c r="C3" s="84"/>
      <x:c r="D3" s="84"/>
      <x:c r="E3" s="84"/>
      <x:c r="F3" s="84"/>
      <x:c r="G3" s="84"/>
      <x:c r="H3" s="84"/>
      <x:c r="I3" s="84"/>
      <x:c r="J3" s="84"/>
      <x:c r="K3" s="84"/>
      <x:c r="L3" s="84"/>
      <x:c r="M3" s="84"/>
    </x:row>
    <x:row r="4">
      <x:c r="A4" s="84"/>
      <x:c r="B4" s="84"/>
      <x:c r="C4" s="84"/>
      <x:c r="D4" s="84"/>
      <x:c r="E4" s="84"/>
      <x:c r="F4" s="84"/>
      <x:c r="G4" s="84"/>
      <x:c r="H4" s="84"/>
      <x:c r="I4" s="84"/>
      <x:c r="J4" s="84"/>
      <x:c r="K4" s="84"/>
      <x:c r="L4" s="84"/>
      <x:c r="M4" s="84"/>
    </x:row>
    <x:row r="5" ht="32" customHeight="1">
      <x:c r="A5" s="29" t="str">
        <x:v>Channel</x:v>
      </x:c>
      <x:c r="B5" s="30" t="str">
        <x:v>SKU / group</x:v>
      </x:c>
      <x:c r="C5" s="30" t="str">
        <x:v>Orders</x:v>
      </x:c>
      <x:c r="D5" s="30" t="str">
        <x:v>Gross sales</x:v>
      </x:c>
      <x:c r="E5" s="30" t="str">
        <x:v>Discounts</x:v>
      </x:c>
      <x:c r="F5" s="30" t="str">
        <x:v>Refunds</x:v>
      </x:c>
      <x:c r="G5" s="30" t="str">
        <x:v>COGS</x:v>
      </x:c>
      <x:c r="H5" s="30" t="str">
        <x:v>Fulfilment</x:v>
      </x:c>
      <x:c r="I5" s="30" t="str">
        <x:v>Media spend</x:v>
      </x:c>
      <x:c r="J5" s="30" t="str">
        <x:v>Net revenue</x:v>
      </x:c>
      <x:c r="K5" s="30" t="str">
        <x:v>Contribution</x:v>
      </x:c>
      <x:c r="L5" s="30" t="str">
        <x:v>Contribution / order</x:v>
      </x:c>
      <x:c r="M5" s="31" t="str">
        <x:v>Contribution margin</x:v>
      </x:c>
    </x:row>
    <x:row r="6">
      <x:c r="A6" s="97" t="str">
        <x:v>Paid social</x:v>
      </x:c>
      <x:c r="B6" s="97" t="str">
        <x:v>Core product</x:v>
      </x:c>
      <x:c r="C6" s="98" t="n">
        <x:v>520</x:v>
      </x:c>
      <x:c r="D6" s="99" t="n">
        <x:v>62400</x:v>
      </x:c>
      <x:c r="E6" s="99" t="n">
        <x:v>4200</x:v>
      </x:c>
      <x:c r="F6" s="99" t="n">
        <x:v>7200</x:v>
      </x:c>
      <x:c r="G6" s="99" t="n">
        <x:v>21840</x:v>
      </x:c>
      <x:c r="H6" s="99" t="n">
        <x:v>4680</x:v>
      </x:c>
      <x:c r="I6" s="99" t="n">
        <x:v>13500</x:v>
      </x:c>
      <x:c r="J6" s="100" t="n">
        <x:f>IF(A6="","",D6-E6-F6)</x:f>
        <x:v>51000</x:v>
      </x:c>
      <x:c r="K6" s="100" t="n">
        <x:f>IF(A6="","",J6-G6-H6-I6)</x:f>
        <x:v>10980</x:v>
      </x:c>
      <x:c r="L6" s="101" t="n">
        <x:f>IF(OR(A6="",C6=0),"",ROUND(K6/C6,2))</x:f>
        <x:v>21.12</x:v>
      </x:c>
      <x:c r="M6" s="102" t="n">
        <x:f>IF(OR(A6="",J6=0),"",K6/J6)</x:f>
        <x:v>0.21529411764705883</x:v>
      </x:c>
    </x:row>
    <x:row r="7">
      <x:c r="A7" s="103" t="str">
        <x:v>Paid search</x:v>
      </x:c>
      <x:c r="B7" s="103" t="str">
        <x:v>Core product</x:v>
      </x:c>
      <x:c r="C7" s="104" t="n">
        <x:v>260</x:v>
      </x:c>
      <x:c r="D7" s="105" t="n">
        <x:v>32500</x:v>
      </x:c>
      <x:c r="E7" s="105" t="n">
        <x:v>1500</x:v>
      </x:c>
      <x:c r="F7" s="105" t="n">
        <x:v>3300</x:v>
      </x:c>
      <x:c r="G7" s="105" t="n">
        <x:v>11375</x:v>
      </x:c>
      <x:c r="H7" s="105" t="n">
        <x:v>2470</x:v>
      </x:c>
      <x:c r="I7" s="105" t="n">
        <x:v>5200</x:v>
      </x:c>
      <x:c r="J7" s="106" t="n">
        <x:f>IF(A7="","",D7-E7-F7)</x:f>
        <x:v>27700</x:v>
      </x:c>
      <x:c r="K7" s="106" t="n">
        <x:f>IF(A7="","",J7-G7-H7-I7)</x:f>
        <x:v>8655</x:v>
      </x:c>
      <x:c r="L7" s="107" t="n">
        <x:f>IF(OR(A7="",C7=0),"",ROUND(K7/C7,2))</x:f>
        <x:v>33.29</x:v>
      </x:c>
      <x:c r="M7" s="108" t="n">
        <x:f>IF(OR(A7="",J7=0),"",K7/J7)</x:f>
        <x:v>0.3124548736462094</x:v>
      </x:c>
    </x:row>
    <x:row r="8">
      <x:c r="A8" s="103" t="str">
        <x:v>Organic</x:v>
      </x:c>
      <x:c r="B8" s="103" t="str">
        <x:v>Core product</x:v>
      </x:c>
      <x:c r="C8" s="104" t="n">
        <x:v>210</x:v>
      </x:c>
      <x:c r="D8" s="105" t="n">
        <x:v>25200</x:v>
      </x:c>
      <x:c r="E8" s="105" t="n">
        <x:v>900</x:v>
      </x:c>
      <x:c r="F8" s="105" t="n">
        <x:v>2400</x:v>
      </x:c>
      <x:c r="G8" s="105" t="n">
        <x:v>8820</x:v>
      </x:c>
      <x:c r="H8" s="105" t="n">
        <x:v>1890</x:v>
      </x:c>
      <x:c r="I8" s="105" t="n">
        <x:v>0</x:v>
      </x:c>
      <x:c r="J8" s="106" t="n">
        <x:f>IF(A8="","",D8-E8-F8)</x:f>
        <x:v>21900</x:v>
      </x:c>
      <x:c r="K8" s="106" t="n">
        <x:f>IF(A8="","",J8-G8-H8-I8)</x:f>
        <x:v>11190</x:v>
      </x:c>
      <x:c r="L8" s="107" t="n">
        <x:f>IF(OR(A8="",C8=0),"",ROUND(K8/C8,2))</x:f>
        <x:v>53.29</x:v>
      </x:c>
      <x:c r="M8" s="108" t="n">
        <x:f>IF(OR(A8="",J8=0),"",K8/J8)</x:f>
        <x:v>0.510958904109589</x:v>
      </x:c>
    </x:row>
    <x:row r="9">
      <x:c r="A9" s="103" t="str">
        <x:v>Email</x:v>
      </x:c>
      <x:c r="B9" s="103" t="str">
        <x:v>Repeat purchase</x:v>
      </x:c>
      <x:c r="C9" s="104" t="n">
        <x:v>180</x:v>
      </x:c>
      <x:c r="D9" s="105" t="n">
        <x:v>21600</x:v>
      </x:c>
      <x:c r="E9" s="105" t="n">
        <x:v>1200</x:v>
      </x:c>
      <x:c r="F9" s="105" t="n">
        <x:v>1450</x:v>
      </x:c>
      <x:c r="G9" s="105" t="n">
        <x:v>7560</x:v>
      </x:c>
      <x:c r="H9" s="105" t="n">
        <x:v>1440</x:v>
      </x:c>
      <x:c r="I9" s="105" t="n">
        <x:v>450</x:v>
      </x:c>
      <x:c r="J9" s="106" t="n">
        <x:f>IF(A9="","",D9-E9-F9)</x:f>
        <x:v>18950</x:v>
      </x:c>
      <x:c r="K9" s="106" t="n">
        <x:f>IF(A9="","",J9-G9-H9-I9)</x:f>
        <x:v>9500</x:v>
      </x:c>
      <x:c r="L9" s="107" t="n">
        <x:f>IF(OR(A9="",C9=0),"",ROUND(K9/C9,2))</x:f>
        <x:v>52.78</x:v>
      </x:c>
      <x:c r="M9" s="108" t="n">
        <x:f>IF(OR(A9="",J9=0),"",K9/J9)</x:f>
        <x:v>0.5013192612137203</x:v>
      </x:c>
    </x:row>
    <x:row r="10">
      <x:c r="A10" s="103" t="str">
        <x:v>Affiliates</x:v>
      </x:c>
      <x:c r="B10" s="103" t="str">
        <x:v>Seasonal range</x:v>
      </x:c>
      <x:c r="C10" s="104" t="n">
        <x:v>135</x:v>
      </x:c>
      <x:c r="D10" s="105" t="n">
        <x:v>18225</x:v>
      </x:c>
      <x:c r="E10" s="105" t="n">
        <x:v>1800</x:v>
      </x:c>
      <x:c r="F10" s="105" t="n">
        <x:v>2925</x:v>
      </x:c>
      <x:c r="G10" s="105" t="n">
        <x:v>6379</x:v>
      </x:c>
      <x:c r="H10" s="105" t="n">
        <x:v>1350</x:v>
      </x:c>
      <x:c r="I10" s="105" t="n">
        <x:v>2400</x:v>
      </x:c>
      <x:c r="J10" s="106" t="n">
        <x:f>IF(A10="","",D10-E10-F10)</x:f>
        <x:v>13500</x:v>
      </x:c>
      <x:c r="K10" s="106" t="n">
        <x:f>IF(A10="","",J10-G10-H10-I10)</x:f>
        <x:v>3371</x:v>
      </x:c>
      <x:c r="L10" s="107" t="n">
        <x:f>IF(OR(A10="",C10=0),"",ROUND(K10/C10,2))</x:f>
        <x:v>24.97</x:v>
      </x:c>
      <x:c r="M10" s="108" t="n">
        <x:f>IF(OR(A10="",J10=0),"",K10/J10)</x:f>
        <x:v>0.2497037037037037</x:v>
      </x:c>
    </x:row>
    <x:row r="11">
      <x:c r="A11" s="103" t="str">
        <x:v>Paid social</x:v>
      </x:c>
      <x:c r="B11" s="103" t="str">
        <x:v>Seasonal range</x:v>
      </x:c>
      <x:c r="C11" s="104" t="n">
        <x:v>190</x:v>
      </x:c>
      <x:c r="D11" s="105" t="n">
        <x:v>26600</x:v>
      </x:c>
      <x:c r="E11" s="105" t="n">
        <x:v>3200</x:v>
      </x:c>
      <x:c r="F11" s="105" t="n">
        <x:v>4800</x:v>
      </x:c>
      <x:c r="G11" s="105" t="n">
        <x:v>9310</x:v>
      </x:c>
      <x:c r="H11" s="105" t="n">
        <x:v>1710</x:v>
      </x:c>
      <x:c r="I11" s="105" t="n">
        <x:v>8100</x:v>
      </x:c>
      <x:c r="J11" s="106" t="n">
        <x:f>IF(A11="","",D11-E11-F11)</x:f>
        <x:v>18600</x:v>
      </x:c>
      <x:c r="K11" s="106" t="n">
        <x:f>IF(A11="","",J11-G11-H11-I11)</x:f>
        <x:v>-520</x:v>
      </x:c>
      <x:c r="L11" s="107" t="n">
        <x:f>IF(OR(A11="",C11=0),"",ROUND(K11/C11,2))</x:f>
        <x:v>-2.74</x:v>
      </x:c>
      <x:c r="M11" s="108" t="n">
        <x:f>IF(OR(A11="",J11=0),"",K11/J11)</x:f>
        <x:v>-0.02795698924731183</x:v>
      </x:c>
    </x:row>
    <x:row r="12">
      <x:c r="A12" s="103" t="str">
        <x:v>Wholesale</x:v>
      </x:c>
      <x:c r="B12" s="103" t="str">
        <x:v>Core product</x:v>
      </x:c>
      <x:c r="C12" s="104" t="n">
        <x:v>400</x:v>
      </x:c>
      <x:c r="D12" s="105" t="n">
        <x:v>28000</x:v>
      </x:c>
      <x:c r="E12" s="105" t="n">
        <x:v>0</x:v>
      </x:c>
      <x:c r="F12" s="105" t="n">
        <x:v>350</x:v>
      </x:c>
      <x:c r="G12" s="105" t="n">
        <x:v>12600</x:v>
      </x:c>
      <x:c r="H12" s="105" t="n">
        <x:v>1800</x:v>
      </x:c>
      <x:c r="I12" s="105" t="n">
        <x:v>0</x:v>
      </x:c>
      <x:c r="J12" s="106" t="n">
        <x:f>IF(A12="","",D12-E12-F12)</x:f>
        <x:v>27650</x:v>
      </x:c>
      <x:c r="K12" s="106" t="n">
        <x:f>IF(A12="","",J12-G12-H12-I12)</x:f>
        <x:v>13250</x:v>
      </x:c>
      <x:c r="L12" s="107" t="n">
        <x:f>IF(OR(A12="",C12=0),"",ROUND(K12/C12,2))</x:f>
        <x:v>33.13</x:v>
      </x:c>
      <x:c r="M12" s="108" t="n">
        <x:f>IF(OR(A12="",J12=0),"",K12/J12)</x:f>
        <x:v>0.47920433996383366</x:v>
      </x:c>
    </x:row>
    <x:row r="13">
      <x:c r="A13" s="103" t="str">
        <x:v>Marketplace</x:v>
      </x:c>
      <x:c r="B13" s="103" t="str">
        <x:v>Core product</x:v>
      </x:c>
      <x:c r="C13" s="104" t="n">
        <x:v>155</x:v>
      </x:c>
      <x:c r="D13" s="105" t="n">
        <x:v>19375</x:v>
      </x:c>
      <x:c r="E13" s="105" t="n">
        <x:v>500</x:v>
      </x:c>
      <x:c r="F13" s="105" t="n">
        <x:v>1550</x:v>
      </x:c>
      <x:c r="G13" s="105" t="n">
        <x:v>6781</x:v>
      </x:c>
      <x:c r="H13" s="105" t="n">
        <x:v>1473</x:v>
      </x:c>
      <x:c r="I13" s="105" t="n">
        <x:v>2600</x:v>
      </x:c>
      <x:c r="J13" s="106" t="n">
        <x:f>IF(A13="","",D13-E13-F13)</x:f>
        <x:v>17325</x:v>
      </x:c>
      <x:c r="K13" s="106" t="n">
        <x:f>IF(A13="","",J13-G13-H13-I13)</x:f>
        <x:v>6471</x:v>
      </x:c>
      <x:c r="L13" s="107" t="n">
        <x:f>IF(OR(A13="",C13=0),"",ROUND(K13/C13,2))</x:f>
        <x:v>41.75</x:v>
      </x:c>
      <x:c r="M13" s="108" t="n">
        <x:f>IF(OR(A13="",J13=0),"",K13/J13)</x:f>
        <x:v>0.3735064935064935</x:v>
      </x:c>
    </x:row>
    <x:row r="14">
      <x:c r="A14" s="109" t="str">
        <x:v>Sample total</x:v>
      </x:c>
      <x:c r="B14" s="109"/>
      <x:c r="C14" s="110"/>
      <x:c r="D14" s="111"/>
      <x:c r="E14" s="111"/>
      <x:c r="F14" s="111"/>
      <x:c r="G14" s="111"/>
      <x:c r="H14" s="111"/>
      <x:c r="I14" s="111"/>
      <x:c r="J14" s="111" t="n">
        <x:f>SUM(J6:J13)</x:f>
        <x:v>196625</x:v>
      </x:c>
      <x:c r="K14" s="111" t="n">
        <x:f>SUM(K6:K13)</x:f>
        <x:v>62897</x:v>
      </x:c>
      <x:c r="L14" s="111" t="n">
        <x:f>IF(SUM(C6:C13)=0,"",ROUND(K14/SUM(C6:C13),2))</x:f>
        <x:v>30.68</x:v>
      </x:c>
      <x:c r="M14" s="112" t="n">
        <x:f>IF(J14=0,"",K14/J14)</x:f>
        <x:v>0.31988302606484426</x:v>
      </x:c>
    </x:row>
    <x:row r="15">
      <x:c r="A15" s="103"/>
      <x:c r="B15" s="103"/>
      <x:c r="C15" s="104"/>
      <x:c r="D15" s="105"/>
      <x:c r="E15" s="105"/>
      <x:c r="F15" s="105"/>
      <x:c r="G15" s="105"/>
      <x:c r="H15" s="105"/>
      <x:c r="I15" s="105"/>
      <x:c r="J15" s="106" t="str">
        <x:f>IF(A15="","",D15-E15-F15)</x:f>
      </x:c>
      <x:c r="K15" s="106" t="str">
        <x:f>IF(A15="","",J15-G15-H15-I15)</x:f>
      </x:c>
      <x:c r="L15" s="107" t="str">
        <x:f>IF(OR(A15="",C15=0),"",ROUND(K15/C15,2))</x:f>
      </x:c>
      <x:c r="M15" s="108" t="str">
        <x:f>IF(OR(A15="",J15=0),"",K15/J15)</x:f>
      </x:c>
    </x:row>
    <x:row r="16">
      <x:c r="A16" s="103"/>
      <x:c r="B16" s="103"/>
      <x:c r="C16" s="104"/>
      <x:c r="D16" s="105"/>
      <x:c r="E16" s="105"/>
      <x:c r="F16" s="105"/>
      <x:c r="G16" s="105"/>
      <x:c r="H16" s="105"/>
      <x:c r="I16" s="105"/>
      <x:c r="J16" s="106" t="str">
        <x:f>IF(A16="","",D16-E16-F16)</x:f>
      </x:c>
      <x:c r="K16" s="106" t="str">
        <x:f>IF(A16="","",J16-G16-H16-I16)</x:f>
      </x:c>
      <x:c r="L16" s="107" t="str">
        <x:f>IF(OR(A16="",C16=0),"",ROUND(K16/C16,2))</x:f>
      </x:c>
      <x:c r="M16" s="108" t="str">
        <x:f>IF(OR(A16="",J16=0),"",K16/J16)</x:f>
      </x:c>
    </x:row>
    <x:row r="17">
      <x:c r="A17" s="103"/>
      <x:c r="B17" s="103"/>
      <x:c r="C17" s="104"/>
      <x:c r="D17" s="105"/>
      <x:c r="E17" s="105"/>
      <x:c r="F17" s="105"/>
      <x:c r="G17" s="105"/>
      <x:c r="H17" s="105"/>
      <x:c r="I17" s="105"/>
      <x:c r="J17" s="106" t="str">
        <x:f>IF(A17="","",D17-E17-F17)</x:f>
      </x:c>
      <x:c r="K17" s="106" t="str">
        <x:f>IF(A17="","",J17-G17-H17-I17)</x:f>
      </x:c>
      <x:c r="L17" s="107" t="str">
        <x:f>IF(OR(A17="",C17=0),"",ROUND(K17/C17,2))</x:f>
      </x:c>
      <x:c r="M17" s="108" t="str">
        <x:f>IF(OR(A17="",J17=0),"",K17/J17)</x:f>
      </x:c>
    </x:row>
    <x:row r="18">
      <x:c r="A18" s="103"/>
      <x:c r="B18" s="103"/>
      <x:c r="C18" s="104"/>
      <x:c r="D18" s="105"/>
      <x:c r="E18" s="105"/>
      <x:c r="F18" s="105"/>
      <x:c r="G18" s="105"/>
      <x:c r="H18" s="105"/>
      <x:c r="I18" s="105"/>
      <x:c r="J18" s="106" t="str">
        <x:f>IF(A18="","",D18-E18-F18)</x:f>
      </x:c>
      <x:c r="K18" s="106" t="str">
        <x:f>IF(A18="","",J18-G18-H18-I18)</x:f>
      </x:c>
      <x:c r="L18" s="107" t="str">
        <x:f>IF(OR(A18="",C18=0),"",ROUND(K18/C18,2))</x:f>
      </x:c>
      <x:c r="M18" s="108" t="str">
        <x:f>IF(OR(A18="",J18=0),"",K18/J18)</x:f>
      </x:c>
    </x:row>
    <x:row r="19">
      <x:c r="A19" s="103"/>
      <x:c r="B19" s="103"/>
      <x:c r="C19" s="104"/>
      <x:c r="D19" s="105"/>
      <x:c r="E19" s="105"/>
      <x:c r="F19" s="105"/>
      <x:c r="G19" s="105"/>
      <x:c r="H19" s="105"/>
      <x:c r="I19" s="105"/>
      <x:c r="J19" s="106" t="str">
        <x:f>IF(A19="","",D19-E19-F19)</x:f>
      </x:c>
      <x:c r="K19" s="106" t="str">
        <x:f>IF(A19="","",J19-G19-H19-I19)</x:f>
      </x:c>
      <x:c r="L19" s="107" t="str">
        <x:f>IF(OR(A19="",C19=0),"",ROUND(K19/C19,2))</x:f>
      </x:c>
      <x:c r="M19" s="108" t="str">
        <x:f>IF(OR(A19="",J19=0),"",K19/J19)</x:f>
      </x:c>
    </x:row>
    <x:row r="20">
      <x:c r="A20" s="103"/>
      <x:c r="B20" s="103"/>
      <x:c r="C20" s="104"/>
      <x:c r="D20" s="105"/>
      <x:c r="E20" s="105"/>
      <x:c r="F20" s="105"/>
      <x:c r="G20" s="105"/>
      <x:c r="H20" s="105"/>
      <x:c r="I20" s="105"/>
      <x:c r="J20" s="106" t="str">
        <x:f>IF(A20="","",D20-E20-F20)</x:f>
      </x:c>
      <x:c r="K20" s="106" t="str">
        <x:f>IF(A20="","",J20-G20-H20-I20)</x:f>
      </x:c>
      <x:c r="L20" s="107" t="str">
        <x:f>IF(OR(A20="",C20=0),"",ROUND(K20/C20,2))</x:f>
      </x:c>
      <x:c r="M20" s="108" t="str">
        <x:f>IF(OR(A20="",J20=0),"",K20/J20)</x:f>
      </x:c>
    </x:row>
    <x:row r="21">
      <x:c r="A21" s="103"/>
      <x:c r="B21" s="103"/>
      <x:c r="C21" s="104"/>
      <x:c r="D21" s="105"/>
      <x:c r="E21" s="105"/>
      <x:c r="F21" s="105"/>
      <x:c r="G21" s="105"/>
      <x:c r="H21" s="105"/>
      <x:c r="I21" s="105"/>
      <x:c r="J21" s="106" t="str">
        <x:f>IF(A21="","",D21-E21-F21)</x:f>
      </x:c>
      <x:c r="K21" s="106" t="str">
        <x:f>IF(A21="","",J21-G21-H21-I21)</x:f>
      </x:c>
      <x:c r="L21" s="107" t="str">
        <x:f>IF(OR(A21="",C21=0),"",ROUND(K21/C21,2))</x:f>
      </x:c>
      <x:c r="M21" s="108" t="str">
        <x:f>IF(OR(A21="",J21=0),"",K21/J21)</x:f>
      </x:c>
    </x:row>
    <x:row r="22">
      <x:c r="A22" s="103"/>
      <x:c r="B22" s="103"/>
      <x:c r="C22" s="104"/>
      <x:c r="D22" s="105"/>
      <x:c r="E22" s="105"/>
      <x:c r="F22" s="105"/>
      <x:c r="G22" s="105"/>
      <x:c r="H22" s="105"/>
      <x:c r="I22" s="105"/>
      <x:c r="J22" s="106" t="str">
        <x:f>IF(A22="","",D22-E22-F22)</x:f>
      </x:c>
      <x:c r="K22" s="106" t="str">
        <x:f>IF(A22="","",J22-G22-H22-I22)</x:f>
      </x:c>
      <x:c r="L22" s="107" t="str">
        <x:f>IF(OR(A22="",C22=0),"",ROUND(K22/C22,2))</x:f>
      </x:c>
      <x:c r="M22" s="108" t="str">
        <x:f>IF(OR(A22="",J22=0),"",K22/J22)</x:f>
      </x:c>
    </x:row>
    <x:row r="23">
      <x:c r="A23" s="103"/>
      <x:c r="B23" s="103"/>
      <x:c r="C23" s="104"/>
      <x:c r="D23" s="105"/>
      <x:c r="E23" s="105"/>
      <x:c r="F23" s="105"/>
      <x:c r="G23" s="105"/>
      <x:c r="H23" s="105"/>
      <x:c r="I23" s="105"/>
      <x:c r="J23" s="106" t="str">
        <x:f>IF(A23="","",D23-E23-F23)</x:f>
      </x:c>
      <x:c r="K23" s="106" t="str">
        <x:f>IF(A23="","",J23-G23-H23-I23)</x:f>
      </x:c>
      <x:c r="L23" s="107" t="str">
        <x:f>IF(OR(A23="",C23=0),"",ROUND(K23/C23,2))</x:f>
      </x:c>
      <x:c r="M23" s="108" t="str">
        <x:f>IF(OR(A23="",J23=0),"",K23/J23)</x:f>
      </x:c>
    </x:row>
    <x:row r="24">
      <x:c r="A24" s="103"/>
      <x:c r="B24" s="103"/>
      <x:c r="C24" s="104"/>
      <x:c r="D24" s="105"/>
      <x:c r="E24" s="105"/>
      <x:c r="F24" s="105"/>
      <x:c r="G24" s="105"/>
      <x:c r="H24" s="105"/>
      <x:c r="I24" s="105"/>
      <x:c r="J24" s="106" t="str">
        <x:f>IF(A24="","",D24-E24-F24)</x:f>
      </x:c>
      <x:c r="K24" s="106" t="str">
        <x:f>IF(A24="","",J24-G24-H24-I24)</x:f>
      </x:c>
      <x:c r="L24" s="107" t="str">
        <x:f>IF(OR(A24="",C24=0),"",ROUND(K24/C24,2))</x:f>
      </x:c>
      <x:c r="M24" s="108" t="str">
        <x:f>IF(OR(A24="",J24=0),"",K24/J24)</x:f>
      </x:c>
    </x:row>
    <x:row r="25">
      <x:c r="A25" s="103"/>
      <x:c r="B25" s="103"/>
      <x:c r="C25" s="104"/>
      <x:c r="D25" s="105"/>
      <x:c r="E25" s="105"/>
      <x:c r="F25" s="105"/>
      <x:c r="G25" s="105"/>
      <x:c r="H25" s="105"/>
      <x:c r="I25" s="105"/>
      <x:c r="J25" s="106" t="str">
        <x:f>IF(A25="","",D25-E25-F25)</x:f>
      </x:c>
      <x:c r="K25" s="106" t="str">
        <x:f>IF(A25="","",J25-G25-H25-I25)</x:f>
      </x:c>
      <x:c r="L25" s="107" t="str">
        <x:f>IF(OR(A25="",C25=0),"",ROUND(K25/C25,2))</x:f>
      </x:c>
      <x:c r="M25" s="108" t="str">
        <x:f>IF(OR(A25="",J25=0),"",K25/J25)</x:f>
      </x:c>
    </x:row>
    <x:row r="26">
      <x:c r="A26" s="84"/>
      <x:c r="B26" s="84"/>
      <x:c r="C26" s="84"/>
      <x:c r="D26" s="84"/>
      <x:c r="E26" s="84"/>
      <x:c r="F26" s="84"/>
      <x:c r="G26" s="84"/>
      <x:c r="H26" s="84"/>
      <x:c r="I26" s="84"/>
      <x:c r="J26" s="84"/>
      <x:c r="K26" s="84"/>
      <x:c r="L26" s="84"/>
      <x:c r="M26" s="84"/>
    </x:row>
    <x:row r="27">
      <x:c r="A27" s="84"/>
      <x:c r="B27" s="84"/>
      <x:c r="C27" s="84"/>
      <x:c r="D27" s="84"/>
      <x:c r="E27" s="84"/>
      <x:c r="F27" s="84"/>
      <x:c r="G27" s="84"/>
      <x:c r="H27" s="84"/>
      <x:c r="I27" s="84"/>
      <x:c r="J27" s="84"/>
      <x:c r="K27" s="84"/>
      <x:c r="L27" s="84"/>
      <x:c r="M27" s="84"/>
    </x:row>
    <x:row r="28">
      <x:c r="A28" s="84"/>
      <x:c r="B28" s="84"/>
      <x:c r="C28" s="84"/>
      <x:c r="D28" s="84"/>
      <x:c r="E28" s="84"/>
      <x:c r="F28" s="84"/>
      <x:c r="G28" s="84"/>
      <x:c r="H28" s="84"/>
      <x:c r="I28" s="84"/>
      <x:c r="J28" s="84"/>
      <x:c r="K28" s="84"/>
      <x:c r="L28" s="84"/>
      <x:c r="M28" s="84"/>
    </x:row>
    <x:row r="29">
      <x:c r="A29" s="84"/>
      <x:c r="B29" s="84"/>
      <x:c r="C29" s="84"/>
      <x:c r="D29" s="84"/>
      <x:c r="E29" s="84"/>
      <x:c r="F29" s="84"/>
      <x:c r="G29" s="84"/>
      <x:c r="H29" s="84"/>
      <x:c r="I29" s="84"/>
      <x:c r="J29" s="84"/>
      <x:c r="K29" s="84"/>
      <x:c r="L29" s="84"/>
      <x:c r="M29" s="84"/>
    </x:row>
    <x:row r="30">
      <x:c r="A30" s="84"/>
      <x:c r="B30" s="84"/>
      <x:c r="C30" s="84"/>
      <x:c r="D30" s="84"/>
      <x:c r="E30" s="84"/>
      <x:c r="F30" s="84"/>
      <x:c r="G30" s="84"/>
      <x:c r="H30" s="84"/>
      <x:c r="I30" s="84"/>
      <x:c r="J30" s="84"/>
      <x:c r="K30" s="84"/>
      <x:c r="L30" s="84"/>
      <x:c r="M30" s="84"/>
    </x:row>
    <x:row r="31">
      <x:c r="A31" s="84"/>
      <x:c r="B31" s="84"/>
      <x:c r="C31" s="84"/>
      <x:c r="D31" s="84"/>
      <x:c r="E31" s="84"/>
      <x:c r="F31" s="84"/>
      <x:c r="G31" s="84"/>
      <x:c r="H31" s="84"/>
      <x:c r="I31" s="84"/>
      <x:c r="J31" s="84"/>
      <x:c r="K31" s="84"/>
      <x:c r="L31" s="84"/>
      <x:c r="M31" s="84"/>
    </x:row>
    <x:row r="32">
      <x:c r="A32" s="84"/>
      <x:c r="B32" s="84"/>
      <x:c r="C32" s="84"/>
      <x:c r="D32" s="84"/>
      <x:c r="E32" s="84"/>
      <x:c r="F32" s="84"/>
      <x:c r="G32" s="84"/>
      <x:c r="H32" s="84"/>
      <x:c r="I32" s="84"/>
      <x:c r="J32" s="84"/>
      <x:c r="K32" s="84"/>
      <x:c r="L32" s="84"/>
      <x:c r="M32" s="84"/>
    </x:row>
    <x:row r="33">
      <x:c r="A33" s="84"/>
      <x:c r="B33" s="84"/>
      <x:c r="C33" s="84"/>
      <x:c r="D33" s="84"/>
      <x:c r="E33" s="84"/>
      <x:c r="F33" s="84"/>
      <x:c r="G33" s="84"/>
      <x:c r="H33" s="84"/>
      <x:c r="I33" s="84"/>
      <x:c r="J33" s="84"/>
      <x:c r="K33" s="84"/>
      <x:c r="L33" s="84"/>
      <x:c r="M33" s="84"/>
    </x:row>
    <x:row r="34">
      <x:c r="A34" s="84"/>
      <x:c r="B34" s="84"/>
      <x:c r="C34" s="84"/>
      <x:c r="D34" s="84"/>
      <x:c r="E34" s="84"/>
      <x:c r="F34" s="84"/>
      <x:c r="G34" s="84"/>
      <x:c r="H34" s="84"/>
      <x:c r="I34" s="84"/>
      <x:c r="J34" s="84"/>
      <x:c r="K34" s="84"/>
      <x:c r="L34" s="84"/>
      <x:c r="M34" s="84"/>
    </x:row>
    <x:row r="35">
      <x:c r="A35" s="84"/>
      <x:c r="B35" s="84"/>
      <x:c r="C35" s="84"/>
      <x:c r="D35" s="84"/>
      <x:c r="E35" s="84"/>
      <x:c r="F35" s="84"/>
      <x:c r="G35" s="84"/>
      <x:c r="H35" s="84"/>
      <x:c r="I35" s="84"/>
      <x:c r="J35" s="84"/>
      <x:c r="K35" s="84"/>
      <x:c r="L35" s="84"/>
      <x:c r="M35" s="84"/>
    </x:row>
    <x:row r="36">
      <x:c r="A36" s="84"/>
      <x:c r="B36" s="84"/>
      <x:c r="C36" s="84"/>
      <x:c r="D36" s="84"/>
      <x:c r="E36" s="84"/>
      <x:c r="F36" s="84"/>
      <x:c r="G36" s="84"/>
      <x:c r="H36" s="84"/>
      <x:c r="I36" s="84"/>
      <x:c r="J36" s="84"/>
      <x:c r="K36" s="84"/>
      <x:c r="L36" s="84"/>
      <x:c r="M36" s="84"/>
    </x:row>
    <x:row r="37">
      <x:c r="A37" s="84"/>
      <x:c r="B37" s="84"/>
      <x:c r="C37" s="84"/>
      <x:c r="D37" s="84"/>
      <x:c r="E37" s="84"/>
      <x:c r="F37" s="84"/>
      <x:c r="G37" s="84"/>
      <x:c r="H37" s="84"/>
      <x:c r="I37" s="84"/>
      <x:c r="J37" s="84"/>
      <x:c r="K37" s="84"/>
      <x:c r="L37" s="84"/>
      <x:c r="M37" s="84"/>
    </x:row>
    <x:row r="38">
      <x:c r="A38" s="84"/>
      <x:c r="B38" s="84"/>
      <x:c r="C38" s="84"/>
      <x:c r="D38" s="84"/>
      <x:c r="E38" s="84"/>
      <x:c r="F38" s="84"/>
      <x:c r="G38" s="84"/>
      <x:c r="H38" s="84"/>
      <x:c r="I38" s="84"/>
      <x:c r="J38" s="84"/>
      <x:c r="K38" s="84"/>
      <x:c r="L38" s="84"/>
      <x:c r="M38" s="84"/>
    </x:row>
    <x:row r="39">
      <x:c r="A39" s="84"/>
      <x:c r="B39" s="84"/>
      <x:c r="C39" s="84"/>
      <x:c r="D39" s="84"/>
      <x:c r="E39" s="84"/>
      <x:c r="F39" s="84"/>
      <x:c r="G39" s="84"/>
      <x:c r="H39" s="84"/>
      <x:c r="I39" s="84"/>
      <x:c r="J39" s="84"/>
      <x:c r="K39" s="84"/>
      <x:c r="L39" s="84"/>
      <x:c r="M39" s="84"/>
    </x:row>
    <x:row r="40">
      <x:c r="A40" s="84"/>
      <x:c r="B40" s="84"/>
      <x:c r="C40" s="84"/>
      <x:c r="D40" s="84"/>
      <x:c r="E40" s="84"/>
      <x:c r="F40" s="84"/>
      <x:c r="G40" s="84"/>
      <x:c r="H40" s="84"/>
      <x:c r="I40" s="84"/>
      <x:c r="J40" s="84"/>
      <x:c r="K40" s="84"/>
      <x:c r="L40" s="84"/>
      <x:c r="M40" s="84"/>
    </x:row>
    <x:row r="41">
      <x:c r="A41" s="84"/>
      <x:c r="B41" s="84"/>
      <x:c r="C41" s="84"/>
      <x:c r="D41" s="84"/>
      <x:c r="E41" s="84"/>
      <x:c r="F41" s="84"/>
      <x:c r="G41" s="84"/>
      <x:c r="H41" s="84"/>
      <x:c r="I41" s="84"/>
      <x:c r="J41" s="84"/>
      <x:c r="K41" s="84"/>
      <x:c r="L41" s="84"/>
      <x:c r="M41" s="84"/>
    </x:row>
    <x:row r="42">
      <x:c r="A42" s="84"/>
      <x:c r="B42" s="84"/>
      <x:c r="C42" s="84"/>
      <x:c r="D42" s="84"/>
      <x:c r="E42" s="84"/>
      <x:c r="F42" s="84"/>
      <x:c r="G42" s="84"/>
      <x:c r="H42" s="84"/>
      <x:c r="I42" s="84"/>
      <x:c r="J42" s="84"/>
      <x:c r="K42" s="84"/>
      <x:c r="L42" s="84"/>
      <x:c r="M42" s="84"/>
    </x:row>
    <x:row r="43">
      <x:c r="A43" s="84"/>
      <x:c r="B43" s="84"/>
      <x:c r="C43" s="84"/>
      <x:c r="D43" s="84"/>
      <x:c r="E43" s="84"/>
      <x:c r="F43" s="84"/>
      <x:c r="G43" s="84"/>
      <x:c r="H43" s="84"/>
      <x:c r="I43" s="84"/>
      <x:c r="J43" s="84"/>
      <x:c r="K43" s="84"/>
      <x:c r="L43" s="84"/>
      <x:c r="M43" s="84"/>
    </x:row>
    <x:row r="44">
      <x:c r="A44" s="84"/>
      <x:c r="B44" s="84"/>
      <x:c r="C44" s="84"/>
      <x:c r="D44" s="84"/>
      <x:c r="E44" s="84"/>
      <x:c r="F44" s="84"/>
      <x:c r="G44" s="84"/>
      <x:c r="H44" s="84"/>
      <x:c r="I44" s="84"/>
      <x:c r="J44" s="84"/>
      <x:c r="K44" s="84"/>
      <x:c r="L44" s="84"/>
      <x:c r="M44" s="84"/>
    </x:row>
    <x:row r="45">
      <x:c r="A45" s="84"/>
      <x:c r="B45" s="84"/>
      <x:c r="C45" s="84"/>
      <x:c r="D45" s="84"/>
      <x:c r="E45" s="84"/>
      <x:c r="F45" s="84"/>
      <x:c r="G45" s="84"/>
      <x:c r="H45" s="84"/>
      <x:c r="I45" s="84"/>
      <x:c r="J45" s="84"/>
      <x:c r="K45" s="84"/>
      <x:c r="L45" s="84"/>
      <x:c r="M45" s="84"/>
    </x:row>
    <x:row r="46">
      <x:c r="A46" s="84"/>
      <x:c r="B46" s="84"/>
      <x:c r="C46" s="84"/>
      <x:c r="D46" s="84"/>
      <x:c r="E46" s="84"/>
      <x:c r="F46" s="84"/>
      <x:c r="G46" s="84"/>
      <x:c r="H46" s="84"/>
      <x:c r="I46" s="84"/>
      <x:c r="J46" s="84"/>
      <x:c r="K46" s="84"/>
      <x:c r="L46" s="84"/>
      <x:c r="M46" s="84"/>
    </x:row>
    <x:row r="47">
      <x:c r="A47" s="84"/>
      <x:c r="B47" s="84"/>
      <x:c r="C47" s="84"/>
      <x:c r="D47" s="84"/>
      <x:c r="E47" s="84"/>
      <x:c r="F47" s="84"/>
      <x:c r="G47" s="84"/>
      <x:c r="H47" s="84"/>
      <x:c r="I47" s="84"/>
      <x:c r="J47" s="84"/>
      <x:c r="K47" s="84"/>
      <x:c r="L47" s="84"/>
      <x:c r="M47" s="84"/>
    </x:row>
    <x:row r="48">
      <x:c r="A48" s="84"/>
      <x:c r="B48" s="84"/>
      <x:c r="C48" s="84"/>
      <x:c r="D48" s="84"/>
      <x:c r="E48" s="84"/>
      <x:c r="F48" s="84"/>
      <x:c r="G48" s="84"/>
      <x:c r="H48" s="84"/>
      <x:c r="I48" s="84"/>
      <x:c r="J48" s="84"/>
      <x:c r="K48" s="84"/>
      <x:c r="L48" s="84"/>
      <x:c r="M48" s="84"/>
    </x:row>
    <x:row r="49">
      <x:c r="A49" s="84"/>
      <x:c r="B49" s="84"/>
      <x:c r="C49" s="84"/>
      <x:c r="D49" s="84"/>
      <x:c r="E49" s="84"/>
      <x:c r="F49" s="84"/>
      <x:c r="G49" s="84"/>
      <x:c r="H49" s="84"/>
      <x:c r="I49" s="84"/>
      <x:c r="J49" s="84"/>
      <x:c r="K49" s="84"/>
      <x:c r="L49" s="84"/>
      <x:c r="M49" s="84"/>
    </x:row>
    <x:row r="50">
      <x:c r="A50" s="84"/>
      <x:c r="B50" s="84"/>
      <x:c r="C50" s="84"/>
      <x:c r="D50" s="84"/>
      <x:c r="E50" s="84"/>
      <x:c r="F50" s="84"/>
      <x:c r="G50" s="84"/>
      <x:c r="H50" s="84"/>
      <x:c r="I50" s="84"/>
      <x:c r="J50" s="84"/>
      <x:c r="K50" s="84"/>
      <x:c r="L50" s="84"/>
      <x:c r="M50" s="84"/>
    </x:row>
    <x:row r="51">
      <x:c r="A51" s="84"/>
      <x:c r="B51" s="84"/>
      <x:c r="C51" s="84"/>
      <x:c r="D51" s="84"/>
      <x:c r="E51" s="84"/>
      <x:c r="F51" s="84"/>
      <x:c r="G51" s="84"/>
      <x:c r="H51" s="84"/>
      <x:c r="I51" s="84"/>
      <x:c r="J51" s="84"/>
      <x:c r="K51" s="84"/>
      <x:c r="L51" s="84"/>
      <x:c r="M51" s="84"/>
    </x:row>
    <x:row r="52">
      <x:c r="A52" s="84"/>
      <x:c r="B52" s="84"/>
      <x:c r="C52" s="84"/>
      <x:c r="D52" s="84"/>
      <x:c r="E52" s="84"/>
      <x:c r="F52" s="84"/>
      <x:c r="G52" s="84"/>
      <x:c r="H52" s="84"/>
      <x:c r="I52" s="84"/>
      <x:c r="J52" s="84"/>
      <x:c r="K52" s="84"/>
      <x:c r="L52" s="84"/>
      <x:c r="M52" s="84"/>
    </x:row>
    <x:row r="53">
      <x:c r="A53" s="84"/>
      <x:c r="B53" s="84"/>
      <x:c r="C53" s="84"/>
      <x:c r="D53" s="84"/>
      <x:c r="E53" s="84"/>
      <x:c r="F53" s="84"/>
      <x:c r="G53" s="84"/>
      <x:c r="H53" s="84"/>
      <x:c r="I53" s="84"/>
      <x:c r="J53" s="84"/>
      <x:c r="K53" s="84"/>
      <x:c r="L53" s="84"/>
      <x:c r="M53" s="84"/>
    </x:row>
    <x:row r="54">
      <x:c r="A54" s="84"/>
      <x:c r="B54" s="84"/>
      <x:c r="C54" s="84"/>
      <x:c r="D54" s="84"/>
      <x:c r="E54" s="84"/>
      <x:c r="F54" s="84"/>
      <x:c r="G54" s="84"/>
      <x:c r="H54" s="84"/>
      <x:c r="I54" s="84"/>
      <x:c r="J54" s="84"/>
      <x:c r="K54" s="84"/>
      <x:c r="L54" s="84"/>
      <x:c r="M54" s="84"/>
    </x:row>
    <x:row r="55">
      <x:c r="A55" s="84"/>
      <x:c r="B55" s="84"/>
      <x:c r="C55" s="84"/>
      <x:c r="D55" s="84"/>
      <x:c r="E55" s="84"/>
      <x:c r="F55" s="84"/>
      <x:c r="G55" s="84"/>
      <x:c r="H55" s="84"/>
      <x:c r="I55" s="84"/>
      <x:c r="J55" s="84"/>
      <x:c r="K55" s="84"/>
      <x:c r="L55" s="84"/>
      <x:c r="M55" s="84"/>
    </x:row>
    <x:row r="56">
      <x:c r="A56" s="84"/>
      <x:c r="B56" s="84"/>
      <x:c r="C56" s="84"/>
      <x:c r="D56" s="84"/>
      <x:c r="E56" s="84"/>
      <x:c r="F56" s="84"/>
      <x:c r="G56" s="84"/>
      <x:c r="H56" s="84"/>
      <x:c r="I56" s="84"/>
      <x:c r="J56" s="84"/>
      <x:c r="K56" s="84"/>
      <x:c r="L56" s="84"/>
      <x:c r="M56" s="84"/>
    </x:row>
    <x:row r="57">
      <x:c r="A57" s="84"/>
      <x:c r="B57" s="84"/>
      <x:c r="C57" s="84"/>
      <x:c r="D57" s="84"/>
      <x:c r="E57" s="84"/>
      <x:c r="F57" s="84"/>
      <x:c r="G57" s="84"/>
      <x:c r="H57" s="84"/>
      <x:c r="I57" s="84"/>
      <x:c r="J57" s="84"/>
      <x:c r="K57" s="84"/>
      <x:c r="L57" s="84"/>
      <x:c r="M57" s="84"/>
    </x:row>
    <x:row r="58">
      <x:c r="A58" s="84"/>
      <x:c r="B58" s="84"/>
      <x:c r="C58" s="84"/>
      <x:c r="D58" s="84"/>
      <x:c r="E58" s="84"/>
      <x:c r="F58" s="84"/>
      <x:c r="G58" s="84"/>
      <x:c r="H58" s="84"/>
      <x:c r="I58" s="84"/>
      <x:c r="J58" s="84"/>
      <x:c r="K58" s="84"/>
      <x:c r="L58" s="84"/>
      <x:c r="M58" s="84"/>
    </x:row>
    <x:row r="59">
      <x:c r="A59" s="84"/>
      <x:c r="B59" s="84"/>
      <x:c r="C59" s="84"/>
      <x:c r="D59" s="84"/>
      <x:c r="E59" s="84"/>
      <x:c r="F59" s="84"/>
      <x:c r="G59" s="84"/>
      <x:c r="H59" s="84"/>
      <x:c r="I59" s="84"/>
      <x:c r="J59" s="84"/>
      <x:c r="K59" s="84"/>
      <x:c r="L59" s="84"/>
      <x:c r="M59" s="84"/>
    </x:row>
    <x:row r="60">
      <x:c r="A60" s="84"/>
      <x:c r="B60" s="84"/>
      <x:c r="C60" s="84"/>
      <x:c r="D60" s="84"/>
      <x:c r="E60" s="84"/>
      <x:c r="F60" s="84"/>
      <x:c r="G60" s="84"/>
      <x:c r="H60" s="84"/>
      <x:c r="I60" s="84"/>
      <x:c r="J60" s="84"/>
      <x:c r="K60" s="84"/>
      <x:c r="L60" s="84"/>
      <x:c r="M60" s="84"/>
    </x:row>
  </x:sheetData>
  <x:mergeCells>
    <x:mergeCell ref="A1:M1"/>
    <x:mergeCell ref="A3:M3"/>
    <x:mergeCell ref="A14:I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597C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7" hidden="0" customWidth="1"/>
    <x:col min="10" max="10" width="15" hidden="0" customWidth="1"/>
    <x:col min="11" max="11" width="17" hidden="0" customWidth="1"/>
    <x:col min="12" max="12" width="21" hidden="0" customWidth="1"/>
    <x:col min="13" max="13" width="17" hidden="0" customWidth="1"/>
  </x:cols>
  <x:sheetData>
    <x:row r="1" ht="30" customHeight="1">
      <x:c r="A1" s="6" t="str">
        <x:v>Profitable customer attribution</x:v>
      </x:c>
      <x:c r="B1" s="84"/>
      <x:c r="C1" s="84"/>
      <x:c r="D1" s="84"/>
      <x:c r="E1" s="84"/>
      <x:c r="F1" s="84"/>
      <x:c r="G1" s="84"/>
      <x:c r="H1" s="84"/>
      <x:c r="I1" s="84"/>
      <x:c r="J1" s="84"/>
      <x:c r="K1" s="84"/>
      <x:c r="L1" s="84"/>
      <x:c r="M1" s="84"/>
    </x:row>
    <x:row r="2">
      <x:c r="A2" s="85"/>
      <x:c r="B2" s="85"/>
      <x:c r="C2" s="85"/>
      <x:c r="D2" s="85"/>
      <x:c r="E2" s="85"/>
      <x:c r="F2" s="85"/>
      <x:c r="G2" s="85"/>
      <x:c r="H2" s="85"/>
      <x:c r="I2" s="85"/>
      <x:c r="J2" s="85"/>
      <x:c r="K2" s="85"/>
      <x:c r="L2" s="85"/>
      <x:c r="M2" s="85"/>
    </x:row>
    <x:row r="3" ht="34" customHeight="1">
      <x:c r="A3" s="86" t="str">
        <x:v>Compare the platform view with 90-day customer economics. Keep periods and cohort definitions consistent.</x:v>
      </x:c>
      <x:c r="B3" s="84"/>
      <x:c r="C3" s="84"/>
      <x:c r="D3" s="84"/>
      <x:c r="E3" s="84"/>
      <x:c r="F3" s="84"/>
      <x:c r="G3" s="84"/>
      <x:c r="H3" s="84"/>
      <x:c r="I3" s="84"/>
      <x:c r="J3" s="84"/>
      <x:c r="K3" s="84"/>
      <x:c r="L3" s="84"/>
      <x:c r="M3" s="84"/>
    </x:row>
    <x:row r="4">
      <x:c r="A4" s="84"/>
      <x:c r="B4" s="84"/>
      <x:c r="C4" s="84"/>
      <x:c r="D4" s="84"/>
      <x:c r="E4" s="84"/>
      <x:c r="F4" s="84"/>
      <x:c r="G4" s="84"/>
      <x:c r="H4" s="84"/>
      <x:c r="I4" s="84"/>
      <x:c r="J4" s="84"/>
      <x:c r="K4" s="84"/>
      <x:c r="L4" s="84"/>
      <x:c r="M4" s="84"/>
    </x:row>
    <x:row r="5" ht="32" customHeight="1">
      <x:c r="A5" s="29" t="str">
        <x:v>Acquisition route</x:v>
      </x:c>
      <x:c r="B5" s="30" t="str">
        <x:v>Spend</x:v>
      </x:c>
      <x:c r="C5" s="30" t="str">
        <x:v>Attributed revenue</x:v>
      </x:c>
      <x:c r="D5" s="30" t="str">
        <x:v>New customers</x:v>
      </x:c>
      <x:c r="E5" s="30" t="str">
        <x:v>90-day cohort revenue</x:v>
      </x:c>
      <x:c r="F5" s="30" t="str">
        <x:v>Returns</x:v>
      </x:c>
      <x:c r="G5" s="30" t="str">
        <x:v>COGS</x:v>
      </x:c>
      <x:c r="H5" s="30" t="str">
        <x:v>Fulfilment</x:v>
      </x:c>
      <x:c r="I5" s="30" t="str">
        <x:v>CAC</x:v>
      </x:c>
      <x:c r="J5" s="30" t="str">
        <x:v>Attributed ROAS</x:v>
      </x:c>
      <x:c r="K5" s="30" t="str">
        <x:v>90-day contribution</x:v>
      </x:c>
      <x:c r="L5" s="30" t="str">
        <x:v>Contribution / customer</x:v>
      </x:c>
      <x:c r="M5" s="31" t="str">
        <x:v>Contribution / spend</x:v>
      </x:c>
    </x:row>
    <x:row r="6">
      <x:c r="A6" s="97" t="str">
        <x:v>Paid social</x:v>
      </x:c>
      <x:c r="B6" s="99" t="n">
        <x:v>18000</x:v>
      </x:c>
      <x:c r="C6" s="99" t="n">
        <x:v>72000</x:v>
      </x:c>
      <x:c r="D6" s="98" t="n">
        <x:v>620</x:v>
      </x:c>
      <x:c r="E6" s="99" t="n">
        <x:v>90400</x:v>
      </x:c>
      <x:c r="F6" s="99" t="n">
        <x:v>9200</x:v>
      </x:c>
      <x:c r="G6" s="99" t="n">
        <x:v>31640</x:v>
      </x:c>
      <x:c r="H6" s="99" t="n">
        <x:v>7440</x:v>
      </x:c>
      <x:c r="I6" s="101" t="n">
        <x:f>IF(OR(A6="",D6=0),"",ROUND(B6/D6,2))</x:f>
        <x:v>29.03</x:v>
      </x:c>
      <x:c r="J6" s="113" t="n">
        <x:f>IF(OR(A6="",B6=0),"",C6/B6)</x:f>
        <x:v>4</x:v>
      </x:c>
      <x:c r="K6" s="100" t="n">
        <x:f>IF(A6="","",E6-F6-G6-H6-B6)</x:f>
        <x:v>24120</x:v>
      </x:c>
      <x:c r="L6" s="101" t="n">
        <x:f>IF(OR(A6="",D6=0),"",ROUND(K6/D6,2))</x:f>
        <x:v>38.9</x:v>
      </x:c>
      <x:c r="M6" s="113" t="n">
        <x:f>IF(OR(A6="",B6=0),"",K6/B6)</x:f>
        <x:v>1.34</x:v>
      </x:c>
    </x:row>
    <x:row r="7">
      <x:c r="A7" s="103" t="str">
        <x:v>Paid search</x:v>
      </x:c>
      <x:c r="B7" s="105" t="n">
        <x:v>9000</x:v>
      </x:c>
      <x:c r="C7" s="105" t="n">
        <x:v>42300</x:v>
      </x:c>
      <x:c r="D7" s="104" t="n">
        <x:v>270</x:v>
      </x:c>
      <x:c r="E7" s="105" t="n">
        <x:v>50700</x:v>
      </x:c>
      <x:c r="F7" s="105" t="n">
        <x:v>4100</x:v>
      </x:c>
      <x:c r="G7" s="105" t="n">
        <x:v>17745</x:v>
      </x:c>
      <x:c r="H7" s="105" t="n">
        <x:v>3510</x:v>
      </x:c>
      <x:c r="I7" s="107" t="n">
        <x:f>IF(OR(A7="",D7=0),"",ROUND(B7/D7,2))</x:f>
        <x:v>33.33</x:v>
      </x:c>
      <x:c r="J7" s="114" t="n">
        <x:f>IF(OR(A7="",B7=0),"",C7/B7)</x:f>
        <x:v>4.7</x:v>
      </x:c>
      <x:c r="K7" s="106" t="n">
        <x:f>IF(A7="","",E7-F7-G7-H7-B7)</x:f>
        <x:v>16345</x:v>
      </x:c>
      <x:c r="L7" s="107" t="n">
        <x:f>IF(OR(A7="",D7=0),"",ROUND(K7/D7,2))</x:f>
        <x:v>60.54</x:v>
      </x:c>
      <x:c r="M7" s="114" t="n">
        <x:f>IF(OR(A7="",B7=0),"",K7/B7)</x:f>
        <x:v>1.816111111111111</x:v>
      </x:c>
    </x:row>
    <x:row r="8">
      <x:c r="A8" s="103" t="str">
        <x:v>Organic</x:v>
      </x:c>
      <x:c r="B8" s="105" t="n">
        <x:v>1500</x:v>
      </x:c>
      <x:c r="C8" s="105" t="n">
        <x:v>28600</x:v>
      </x:c>
      <x:c r="D8" s="104" t="n">
        <x:v>210</x:v>
      </x:c>
      <x:c r="E8" s="105" t="n">
        <x:v>35400</x:v>
      </x:c>
      <x:c r="F8" s="105" t="n">
        <x:v>3000</x:v>
      </x:c>
      <x:c r="G8" s="105" t="n">
        <x:v>12390</x:v>
      </x:c>
      <x:c r="H8" s="105" t="n">
        <x:v>2730</x:v>
      </x:c>
      <x:c r="I8" s="107" t="n">
        <x:f>IF(OR(A8="",D8=0),"",ROUND(B8/D8,2))</x:f>
        <x:v>7.14</x:v>
      </x:c>
      <x:c r="J8" s="114" t="n">
        <x:f>IF(OR(A8="",B8=0),"",C8/B8)</x:f>
        <x:v>19.066666666666666</x:v>
      </x:c>
      <x:c r="K8" s="106" t="n">
        <x:f>IF(A8="","",E8-F8-G8-H8-B8)</x:f>
        <x:v>15780</x:v>
      </x:c>
      <x:c r="L8" s="107" t="n">
        <x:f>IF(OR(A8="",D8=0),"",ROUND(K8/D8,2))</x:f>
        <x:v>75.14</x:v>
      </x:c>
      <x:c r="M8" s="114" t="n">
        <x:f>IF(OR(A8="",B8=0),"",K8/B8)</x:f>
        <x:v>10.52</x:v>
      </x:c>
    </x:row>
    <x:row r="9">
      <x:c r="A9" s="103" t="str">
        <x:v>Email</x:v>
      </x:c>
      <x:c r="B9" s="105" t="n">
        <x:v>1200</x:v>
      </x:c>
      <x:c r="C9" s="105" t="n">
        <x:v>24800</x:v>
      </x:c>
      <x:c r="D9" s="104" t="n">
        <x:v>175</x:v>
      </x:c>
      <x:c r="E9" s="105" t="n">
        <x:v>32900</x:v>
      </x:c>
      <x:c r="F9" s="105" t="n">
        <x:v>2150</x:v>
      </x:c>
      <x:c r="G9" s="105" t="n">
        <x:v>11515</x:v>
      </x:c>
      <x:c r="H9" s="105" t="n">
        <x:v>2100</x:v>
      </x:c>
      <x:c r="I9" s="107" t="n">
        <x:f>IF(OR(A9="",D9=0),"",ROUND(B9/D9,2))</x:f>
        <x:v>6.86</x:v>
      </x:c>
      <x:c r="J9" s="114" t="n">
        <x:f>IF(OR(A9="",B9=0),"",C9/B9)</x:f>
        <x:v>20.666666666666668</x:v>
      </x:c>
      <x:c r="K9" s="106" t="n">
        <x:f>IF(A9="","",E9-F9-G9-H9-B9)</x:f>
        <x:v>15935</x:v>
      </x:c>
      <x:c r="L9" s="107" t="n">
        <x:f>IF(OR(A9="",D9=0),"",ROUND(K9/D9,2))</x:f>
        <x:v>91.06</x:v>
      </x:c>
      <x:c r="M9" s="114" t="n">
        <x:f>IF(OR(A9="",B9=0),"",K9/B9)</x:f>
        <x:v>13.279166666666667</x:v>
      </x:c>
    </x:row>
    <x:row r="10">
      <x:c r="A10" s="103" t="str">
        <x:v>Affiliates</x:v>
      </x:c>
      <x:c r="B10" s="105" t="n">
        <x:v>4200</x:v>
      </x:c>
      <x:c r="C10" s="105" t="n">
        <x:v>19600</x:v>
      </x:c>
      <x:c r="D10" s="104" t="n">
        <x:v>145</x:v>
      </x:c>
      <x:c r="E10" s="105" t="n">
        <x:v>23100</x:v>
      </x:c>
      <x:c r="F10" s="105" t="n">
        <x:v>2900</x:v>
      </x:c>
      <x:c r="G10" s="105" t="n">
        <x:v>8085</x:v>
      </x:c>
      <x:c r="H10" s="105" t="n">
        <x:v>1740</x:v>
      </x:c>
      <x:c r="I10" s="107" t="n">
        <x:f>IF(OR(A10="",D10=0),"",ROUND(B10/D10,2))</x:f>
        <x:v>28.97</x:v>
      </x:c>
      <x:c r="J10" s="114" t="n">
        <x:f>IF(OR(A10="",B10=0),"",C10/B10)</x:f>
        <x:v>4.666666666666667</x:v>
      </x:c>
      <x:c r="K10" s="106" t="n">
        <x:f>IF(A10="","",E10-F10-G10-H10-B10)</x:f>
        <x:v>6175</x:v>
      </x:c>
      <x:c r="L10" s="107" t="n">
        <x:f>IF(OR(A10="",D10=0),"",ROUND(K10/D10,2))</x:f>
        <x:v>42.59</x:v>
      </x:c>
      <x:c r="M10" s="114" t="n">
        <x:f>IF(OR(A10="",B10=0),"",K10/B10)</x:f>
        <x:v>1.4702380952380953</x:v>
      </x:c>
    </x:row>
    <x:row r="11">
      <x:c r="A11" s="103"/>
      <x:c r="B11" s="105"/>
      <x:c r="C11" s="105"/>
      <x:c r="D11" s="104"/>
      <x:c r="E11" s="105"/>
      <x:c r="F11" s="105"/>
      <x:c r="G11" s="105"/>
      <x:c r="H11" s="105"/>
      <x:c r="I11" s="107" t="str">
        <x:f>IF(OR(A11="",D11=0),"",ROUND(B11/D11,2))</x:f>
      </x:c>
      <x:c r="J11" s="114" t="str">
        <x:f>IF(OR(A11="",B11=0),"",C11/B11)</x:f>
      </x:c>
      <x:c r="K11" s="106" t="str">
        <x:f>IF(A11="","",E11-F11-G11-H11-B11)</x:f>
      </x:c>
      <x:c r="L11" s="107" t="str">
        <x:f>IF(OR(A11="",D11=0),"",ROUND(K11/D11,2))</x:f>
      </x:c>
      <x:c r="M11" s="114" t="str">
        <x:f>IF(OR(A11="",B11=0),"",K11/B11)</x:f>
      </x:c>
    </x:row>
    <x:row r="12">
      <x:c r="A12" s="109" t="str">
        <x:v>Sample total</x:v>
      </x:c>
      <x:c r="B12" s="111"/>
      <x:c r="C12" s="111"/>
      <x:c r="D12" s="110"/>
      <x:c r="E12" s="111"/>
      <x:c r="F12" s="111"/>
      <x:c r="G12" s="111"/>
      <x:c r="H12" s="111"/>
      <x:c r="I12" s="115" t="str">
        <x:f>IF(OR(A12="",D12=0),"",ROUND(B12/D12,2))</x:f>
      </x:c>
      <x:c r="J12" s="116" t="str">
        <x:f>IF(OR(A12="",B12=0),"",C12/B12)</x:f>
      </x:c>
      <x:c r="K12" s="111" t="n">
        <x:f>SUM(K6:K10)</x:f>
        <x:v>78355</x:v>
      </x:c>
      <x:c r="L12" s="111" t="n">
        <x:f>IF(SUM(D6:D10)=0,"",ROUND(K12/SUM(D6:D10),2))</x:f>
        <x:v>55.18</x:v>
      </x:c>
      <x:c r="M12" s="116" t="n">
        <x:f>IF(SUM(B6:B10)=0,"",K12/SUM(B6:B10))</x:f>
        <x:v>2.311356932153392</x:v>
      </x:c>
    </x:row>
    <x:row r="13">
      <x:c r="A13" s="103"/>
      <x:c r="B13" s="105"/>
      <x:c r="C13" s="105"/>
      <x:c r="D13" s="104"/>
      <x:c r="E13" s="105"/>
      <x:c r="F13" s="105"/>
      <x:c r="G13" s="105"/>
      <x:c r="H13" s="105"/>
      <x:c r="I13" s="107" t="str">
        <x:f>IF(OR(A13="",D13=0),"",ROUND(B13/D13,2))</x:f>
      </x:c>
      <x:c r="J13" s="114" t="str">
        <x:f>IF(OR(A13="",B13=0),"",C13/B13)</x:f>
      </x:c>
      <x:c r="K13" s="106" t="str">
        <x:f>IF(A13="","",E13-F13-G13-H13-B13)</x:f>
      </x:c>
      <x:c r="L13" s="107" t="str">
        <x:f>IF(OR(A13="",D13=0),"",ROUND(K13/D13,2))</x:f>
      </x:c>
      <x:c r="M13" s="114" t="str">
        <x:f>IF(OR(A13="",B13=0),"",K13/B13)</x:f>
      </x:c>
    </x:row>
    <x:row r="14">
      <x:c r="A14" s="103"/>
      <x:c r="B14" s="105"/>
      <x:c r="C14" s="105"/>
      <x:c r="D14" s="104"/>
      <x:c r="E14" s="105"/>
      <x:c r="F14" s="105"/>
      <x:c r="G14" s="105"/>
      <x:c r="H14" s="105"/>
      <x:c r="I14" s="107" t="str">
        <x:f>IF(OR(A14="",D14=0),"",ROUND(B14/D14,2))</x:f>
      </x:c>
      <x:c r="J14" s="114" t="str">
        <x:f>IF(OR(A14="",B14=0),"",C14/B14)</x:f>
      </x:c>
      <x:c r="K14" s="106" t="str">
        <x:f>IF(A14="","",E14-F14-G14-H14-B14)</x:f>
      </x:c>
      <x:c r="L14" s="107" t="str">
        <x:f>IF(OR(A14="",D14=0),"",ROUND(K14/D14,2))</x:f>
      </x:c>
      <x:c r="M14" s="114" t="str">
        <x:f>IF(OR(A14="",B14=0),"",K14/B14)</x:f>
      </x:c>
    </x:row>
    <x:row r="15">
      <x:c r="A15" s="103"/>
      <x:c r="B15" s="105"/>
      <x:c r="C15" s="105"/>
      <x:c r="D15" s="104"/>
      <x:c r="E15" s="105"/>
      <x:c r="F15" s="105"/>
      <x:c r="G15" s="105"/>
      <x:c r="H15" s="105"/>
      <x:c r="I15" s="107" t="str">
        <x:f>IF(OR(A15="",D15=0),"",ROUND(B15/D15,2))</x:f>
      </x:c>
      <x:c r="J15" s="114" t="str">
        <x:f>IF(OR(A15="",B15=0),"",C15/B15)</x:f>
      </x:c>
      <x:c r="K15" s="106" t="str">
        <x:f>IF(A15="","",E15-F15-G15-H15-B15)</x:f>
      </x:c>
      <x:c r="L15" s="107" t="str">
        <x:f>IF(OR(A15="",D15=0),"",ROUND(K15/D15,2))</x:f>
      </x:c>
      <x:c r="M15" s="114" t="str">
        <x:f>IF(OR(A15="",B15=0),"",K15/B15)</x:f>
      </x:c>
    </x:row>
    <x:row r="16">
      <x:c r="A16" s="103"/>
      <x:c r="B16" s="105"/>
      <x:c r="C16" s="105"/>
      <x:c r="D16" s="104"/>
      <x:c r="E16" s="105"/>
      <x:c r="F16" s="105"/>
      <x:c r="G16" s="105"/>
      <x:c r="H16" s="105"/>
      <x:c r="I16" s="107" t="str">
        <x:f>IF(OR(A16="",D16=0),"",ROUND(B16/D16,2))</x:f>
      </x:c>
      <x:c r="J16" s="114" t="str">
        <x:f>IF(OR(A16="",B16=0),"",C16/B16)</x:f>
      </x:c>
      <x:c r="K16" s="106" t="str">
        <x:f>IF(A16="","",E16-F16-G16-H16-B16)</x:f>
      </x:c>
      <x:c r="L16" s="107" t="str">
        <x:f>IF(OR(A16="",D16=0),"",ROUND(K16/D16,2))</x:f>
      </x:c>
      <x:c r="M16" s="114" t="str">
        <x:f>IF(OR(A16="",B16=0),"",K16/B16)</x:f>
      </x:c>
    </x:row>
    <x:row r="17">
      <x:c r="A17" s="103"/>
      <x:c r="B17" s="105"/>
      <x:c r="C17" s="105"/>
      <x:c r="D17" s="104"/>
      <x:c r="E17" s="105"/>
      <x:c r="F17" s="105"/>
      <x:c r="G17" s="105"/>
      <x:c r="H17" s="105"/>
      <x:c r="I17" s="107" t="str">
        <x:f>IF(OR(A17="",D17=0),"",ROUND(B17/D17,2))</x:f>
      </x:c>
      <x:c r="J17" s="114" t="str">
        <x:f>IF(OR(A17="",B17=0),"",C17/B17)</x:f>
      </x:c>
      <x:c r="K17" s="106" t="str">
        <x:f>IF(A17="","",E17-F17-G17-H17-B17)</x:f>
      </x:c>
      <x:c r="L17" s="107" t="str">
        <x:f>IF(OR(A17="",D17=0),"",ROUND(K17/D17,2))</x:f>
      </x:c>
      <x:c r="M17" s="114" t="str">
        <x:f>IF(OR(A17="",B17=0),"",K17/B17)</x:f>
      </x:c>
    </x:row>
    <x:row r="18">
      <x:c r="A18" s="103"/>
      <x:c r="B18" s="105"/>
      <x:c r="C18" s="105"/>
      <x:c r="D18" s="104"/>
      <x:c r="E18" s="105"/>
      <x:c r="F18" s="105"/>
      <x:c r="G18" s="105"/>
      <x:c r="H18" s="105"/>
      <x:c r="I18" s="107" t="str">
        <x:f>IF(OR(A18="",D18=0),"",ROUND(B18/D18,2))</x:f>
      </x:c>
      <x:c r="J18" s="114" t="str">
        <x:f>IF(OR(A18="",B18=0),"",C18/B18)</x:f>
      </x:c>
      <x:c r="K18" s="106" t="str">
        <x:f>IF(A18="","",E18-F18-G18-H18-B18)</x:f>
      </x:c>
      <x:c r="L18" s="107" t="str">
        <x:f>IF(OR(A18="",D18=0),"",ROUND(K18/D18,2))</x:f>
      </x:c>
      <x:c r="M18" s="114" t="str">
        <x:f>IF(OR(A18="",B18=0),"",K18/B18)</x:f>
      </x:c>
    </x:row>
    <x:row r="19">
      <x:c r="A19" s="103"/>
      <x:c r="B19" s="105"/>
      <x:c r="C19" s="105"/>
      <x:c r="D19" s="104"/>
      <x:c r="E19" s="105"/>
      <x:c r="F19" s="105"/>
      <x:c r="G19" s="105"/>
      <x:c r="H19" s="105"/>
      <x:c r="I19" s="107" t="str">
        <x:f>IF(OR(A19="",D19=0),"",ROUND(B19/D19,2))</x:f>
      </x:c>
      <x:c r="J19" s="114" t="str">
        <x:f>IF(OR(A19="",B19=0),"",C19/B19)</x:f>
      </x:c>
      <x:c r="K19" s="106" t="str">
        <x:f>IF(A19="","",E19-F19-G19-H19-B19)</x:f>
      </x:c>
      <x:c r="L19" s="107" t="str">
        <x:f>IF(OR(A19="",D19=0),"",ROUND(K19/D19,2))</x:f>
      </x:c>
      <x:c r="M19" s="114" t="str">
        <x:f>IF(OR(A19="",B19=0),"",K19/B19)</x:f>
      </x:c>
    </x:row>
    <x:row r="20">
      <x:c r="A20" s="103"/>
      <x:c r="B20" s="105"/>
      <x:c r="C20" s="105"/>
      <x:c r="D20" s="104"/>
      <x:c r="E20" s="105"/>
      <x:c r="F20" s="105"/>
      <x:c r="G20" s="105"/>
      <x:c r="H20" s="105"/>
      <x:c r="I20" s="107" t="str">
        <x:f>IF(OR(A20="",D20=0),"",ROUND(B20/D20,2))</x:f>
      </x:c>
      <x:c r="J20" s="114" t="str">
        <x:f>IF(OR(A20="",B20=0),"",C20/B20)</x:f>
      </x:c>
      <x:c r="K20" s="106" t="str">
        <x:f>IF(A20="","",E20-F20-G20-H20-B20)</x:f>
      </x:c>
      <x:c r="L20" s="107" t="str">
        <x:f>IF(OR(A20="",D20=0),"",ROUND(K20/D20,2))</x:f>
      </x:c>
      <x:c r="M20" s="114" t="str">
        <x:f>IF(OR(A20="",B20=0),"",K20/B20)</x:f>
      </x:c>
    </x:row>
    <x:row r="21">
      <x:c r="A21" s="103"/>
      <x:c r="B21" s="105"/>
      <x:c r="C21" s="105"/>
      <x:c r="D21" s="104"/>
      <x:c r="E21" s="105"/>
      <x:c r="F21" s="105"/>
      <x:c r="G21" s="105"/>
      <x:c r="H21" s="105"/>
      <x:c r="I21" s="107" t="str">
        <x:f>IF(OR(A21="",D21=0),"",ROUND(B21/D21,2))</x:f>
      </x:c>
      <x:c r="J21" s="114" t="str">
        <x:f>IF(OR(A21="",B21=0),"",C21/B21)</x:f>
      </x:c>
      <x:c r="K21" s="106" t="str">
        <x:f>IF(A21="","",E21-F21-G21-H21-B21)</x:f>
      </x:c>
      <x:c r="L21" s="107" t="str">
        <x:f>IF(OR(A21="",D21=0),"",ROUND(K21/D21,2))</x:f>
      </x:c>
      <x:c r="M21" s="114" t="str">
        <x:f>IF(OR(A21="",B21=0),"",K21/B21)</x:f>
      </x:c>
    </x:row>
    <x:row r="22">
      <x:c r="A22" s="103"/>
      <x:c r="B22" s="105"/>
      <x:c r="C22" s="105"/>
      <x:c r="D22" s="104"/>
      <x:c r="E22" s="105"/>
      <x:c r="F22" s="105"/>
      <x:c r="G22" s="105"/>
      <x:c r="H22" s="105"/>
      <x:c r="I22" s="107" t="str">
        <x:f>IF(OR(A22="",D22=0),"",ROUND(B22/D22,2))</x:f>
      </x:c>
      <x:c r="J22" s="114" t="str">
        <x:f>IF(OR(A22="",B22=0),"",C22/B22)</x:f>
      </x:c>
      <x:c r="K22" s="106" t="str">
        <x:f>IF(A22="","",E22-F22-G22-H22-B22)</x:f>
      </x:c>
      <x:c r="L22" s="107" t="str">
        <x:f>IF(OR(A22="",D22=0),"",ROUND(K22/D22,2))</x:f>
      </x:c>
      <x:c r="M22" s="114" t="str">
        <x:f>IF(OR(A22="",B22=0),"",K22/B22)</x:f>
      </x:c>
    </x:row>
    <x:row r="23">
      <x:c r="A23" s="103"/>
      <x:c r="B23" s="105"/>
      <x:c r="C23" s="105"/>
      <x:c r="D23" s="104"/>
      <x:c r="E23" s="105"/>
      <x:c r="F23" s="105"/>
      <x:c r="G23" s="105"/>
      <x:c r="H23" s="105"/>
      <x:c r="I23" s="107" t="str">
        <x:f>IF(OR(A23="",D23=0),"",ROUND(B23/D23,2))</x:f>
      </x:c>
      <x:c r="J23" s="114" t="str">
        <x:f>IF(OR(A23="",B23=0),"",C23/B23)</x:f>
      </x:c>
      <x:c r="K23" s="106" t="str">
        <x:f>IF(A23="","",E23-F23-G23-H23-B23)</x:f>
      </x:c>
      <x:c r="L23" s="107" t="str">
        <x:f>IF(OR(A23="",D23=0),"",ROUND(K23/D23,2))</x:f>
      </x:c>
      <x:c r="M23" s="114" t="str">
        <x:f>IF(OR(A23="",B23=0),"",K23/B23)</x:f>
      </x:c>
    </x:row>
    <x:row r="24">
      <x:c r="A24" s="103"/>
      <x:c r="B24" s="105"/>
      <x:c r="C24" s="105"/>
      <x:c r="D24" s="104"/>
      <x:c r="E24" s="105"/>
      <x:c r="F24" s="105"/>
      <x:c r="G24" s="105"/>
      <x:c r="H24" s="105"/>
      <x:c r="I24" s="107" t="str">
        <x:f>IF(OR(A24="",D24=0),"",ROUND(B24/D24,2))</x:f>
      </x:c>
      <x:c r="J24" s="114" t="str">
        <x:f>IF(OR(A24="",B24=0),"",C24/B24)</x:f>
      </x:c>
      <x:c r="K24" s="106" t="str">
        <x:f>IF(A24="","",E24-F24-G24-H24-B24)</x:f>
      </x:c>
      <x:c r="L24" s="107" t="str">
        <x:f>IF(OR(A24="",D24=0),"",ROUND(K24/D24,2))</x:f>
      </x:c>
      <x:c r="M24" s="114" t="str">
        <x:f>IF(OR(A24="",B24=0),"",K24/B24)</x:f>
      </x:c>
    </x:row>
    <x:row r="25">
      <x:c r="A25" s="103"/>
      <x:c r="B25" s="105"/>
      <x:c r="C25" s="105"/>
      <x:c r="D25" s="104"/>
      <x:c r="E25" s="105"/>
      <x:c r="F25" s="105"/>
      <x:c r="G25" s="105"/>
      <x:c r="H25" s="105"/>
      <x:c r="I25" s="107" t="str">
        <x:f>IF(OR(A25="",D25=0),"",ROUND(B25/D25,2))</x:f>
      </x:c>
      <x:c r="J25" s="114" t="str">
        <x:f>IF(OR(A25="",B25=0),"",C25/B25)</x:f>
      </x:c>
      <x:c r="K25" s="106" t="str">
        <x:f>IF(A25="","",E25-F25-G25-H25-B25)</x:f>
      </x:c>
      <x:c r="L25" s="107" t="str">
        <x:f>IF(OR(A25="",D25=0),"",ROUND(K25/D25,2))</x:f>
      </x:c>
      <x:c r="M25" s="114" t="str">
        <x:f>IF(OR(A25="",B25=0),"",K25/B25)</x:f>
      </x:c>
    </x:row>
    <x:row r="26">
      <x:c r="A26" s="84"/>
      <x:c r="B26" s="84"/>
      <x:c r="C26" s="84"/>
      <x:c r="D26" s="84"/>
      <x:c r="E26" s="84"/>
      <x:c r="F26" s="84"/>
      <x:c r="G26" s="84"/>
      <x:c r="H26" s="84"/>
      <x:c r="I26" s="84"/>
      <x:c r="J26" s="84"/>
      <x:c r="K26" s="84"/>
      <x:c r="L26" s="84"/>
      <x:c r="M26" s="84"/>
    </x:row>
    <x:row r="27">
      <x:c r="A27" s="84"/>
      <x:c r="B27" s="84"/>
      <x:c r="C27" s="84"/>
      <x:c r="D27" s="84"/>
      <x:c r="E27" s="84"/>
      <x:c r="F27" s="84"/>
      <x:c r="G27" s="84"/>
      <x:c r="H27" s="84"/>
      <x:c r="I27" s="84"/>
      <x:c r="J27" s="84"/>
      <x:c r="K27" s="84"/>
      <x:c r="L27" s="84"/>
      <x:c r="M27" s="84"/>
    </x:row>
    <x:row r="28">
      <x:c r="A28" s="84"/>
      <x:c r="B28" s="84"/>
      <x:c r="C28" s="84"/>
      <x:c r="D28" s="84"/>
      <x:c r="E28" s="84"/>
      <x:c r="F28" s="84"/>
      <x:c r="G28" s="84"/>
      <x:c r="H28" s="84"/>
      <x:c r="I28" s="84"/>
      <x:c r="J28" s="84"/>
      <x:c r="K28" s="84"/>
      <x:c r="L28" s="84"/>
      <x:c r="M28" s="84"/>
    </x:row>
    <x:row r="29">
      <x:c r="A29" s="84"/>
      <x:c r="B29" s="84"/>
      <x:c r="C29" s="84"/>
      <x:c r="D29" s="84"/>
      <x:c r="E29" s="84"/>
      <x:c r="F29" s="84"/>
      <x:c r="G29" s="84"/>
      <x:c r="H29" s="84"/>
      <x:c r="I29" s="84"/>
      <x:c r="J29" s="84"/>
      <x:c r="K29" s="84"/>
      <x:c r="L29" s="84"/>
      <x:c r="M29" s="84"/>
    </x:row>
    <x:row r="30">
      <x:c r="A30" s="84"/>
      <x:c r="B30" s="84"/>
      <x:c r="C30" s="84"/>
      <x:c r="D30" s="84"/>
      <x:c r="E30" s="84"/>
      <x:c r="F30" s="84"/>
      <x:c r="G30" s="84"/>
      <x:c r="H30" s="84"/>
      <x:c r="I30" s="84"/>
      <x:c r="J30" s="84"/>
      <x:c r="K30" s="84"/>
      <x:c r="L30" s="84"/>
      <x:c r="M30" s="84"/>
    </x:row>
    <x:row r="31">
      <x:c r="A31" s="84"/>
      <x:c r="B31" s="84"/>
      <x:c r="C31" s="84"/>
      <x:c r="D31" s="84"/>
      <x:c r="E31" s="84"/>
      <x:c r="F31" s="84"/>
      <x:c r="G31" s="84"/>
      <x:c r="H31" s="84"/>
      <x:c r="I31" s="84"/>
      <x:c r="J31" s="84"/>
      <x:c r="K31" s="84"/>
      <x:c r="L31" s="84"/>
      <x:c r="M31" s="84"/>
    </x:row>
    <x:row r="32">
      <x:c r="A32" s="84"/>
      <x:c r="B32" s="84"/>
      <x:c r="C32" s="84"/>
      <x:c r="D32" s="84"/>
      <x:c r="E32" s="84"/>
      <x:c r="F32" s="84"/>
      <x:c r="G32" s="84"/>
      <x:c r="H32" s="84"/>
      <x:c r="I32" s="84"/>
      <x:c r="J32" s="84"/>
      <x:c r="K32" s="84"/>
      <x:c r="L32" s="84"/>
      <x:c r="M32" s="84"/>
    </x:row>
    <x:row r="33">
      <x:c r="A33" s="84"/>
      <x:c r="B33" s="84"/>
      <x:c r="C33" s="84"/>
      <x:c r="D33" s="84"/>
      <x:c r="E33" s="84"/>
      <x:c r="F33" s="84"/>
      <x:c r="G33" s="84"/>
      <x:c r="H33" s="84"/>
      <x:c r="I33" s="84"/>
      <x:c r="J33" s="84"/>
      <x:c r="K33" s="84"/>
      <x:c r="L33" s="84"/>
      <x:c r="M33" s="84"/>
    </x:row>
    <x:row r="34">
      <x:c r="A34" s="84"/>
      <x:c r="B34" s="84"/>
      <x:c r="C34" s="84"/>
      <x:c r="D34" s="84"/>
      <x:c r="E34" s="84"/>
      <x:c r="F34" s="84"/>
      <x:c r="G34" s="84"/>
      <x:c r="H34" s="84"/>
      <x:c r="I34" s="84"/>
      <x:c r="J34" s="84"/>
      <x:c r="K34" s="84"/>
      <x:c r="L34" s="84"/>
      <x:c r="M34" s="84"/>
    </x:row>
    <x:row r="35">
      <x:c r="A35" s="84"/>
      <x:c r="B35" s="84"/>
      <x:c r="C35" s="84"/>
      <x:c r="D35" s="84"/>
      <x:c r="E35" s="84"/>
      <x:c r="F35" s="84"/>
      <x:c r="G35" s="84"/>
      <x:c r="H35" s="84"/>
      <x:c r="I35" s="84"/>
      <x:c r="J35" s="84"/>
      <x:c r="K35" s="84"/>
      <x:c r="L35" s="84"/>
      <x:c r="M35" s="84"/>
    </x:row>
    <x:row r="36">
      <x:c r="A36" s="84"/>
      <x:c r="B36" s="84"/>
      <x:c r="C36" s="84"/>
      <x:c r="D36" s="84"/>
      <x:c r="E36" s="84"/>
      <x:c r="F36" s="84"/>
      <x:c r="G36" s="84"/>
      <x:c r="H36" s="84"/>
      <x:c r="I36" s="84"/>
      <x:c r="J36" s="84"/>
      <x:c r="K36" s="84"/>
      <x:c r="L36" s="84"/>
      <x:c r="M36" s="84"/>
    </x:row>
    <x:row r="37">
      <x:c r="A37" s="84"/>
      <x:c r="B37" s="84"/>
      <x:c r="C37" s="84"/>
      <x:c r="D37" s="84"/>
      <x:c r="E37" s="84"/>
      <x:c r="F37" s="84"/>
      <x:c r="G37" s="84"/>
      <x:c r="H37" s="84"/>
      <x:c r="I37" s="84"/>
      <x:c r="J37" s="84"/>
      <x:c r="K37" s="84"/>
      <x:c r="L37" s="84"/>
      <x:c r="M37" s="84"/>
    </x:row>
    <x:row r="38">
      <x:c r="A38" s="84"/>
      <x:c r="B38" s="84"/>
      <x:c r="C38" s="84"/>
      <x:c r="D38" s="84"/>
      <x:c r="E38" s="84"/>
      <x:c r="F38" s="84"/>
      <x:c r="G38" s="84"/>
      <x:c r="H38" s="84"/>
      <x:c r="I38" s="84"/>
      <x:c r="J38" s="84"/>
      <x:c r="K38" s="84"/>
      <x:c r="L38" s="84"/>
      <x:c r="M38" s="84"/>
    </x:row>
    <x:row r="39">
      <x:c r="A39" s="84"/>
      <x:c r="B39" s="84"/>
      <x:c r="C39" s="84"/>
      <x:c r="D39" s="84"/>
      <x:c r="E39" s="84"/>
      <x:c r="F39" s="84"/>
      <x:c r="G39" s="84"/>
      <x:c r="H39" s="84"/>
      <x:c r="I39" s="84"/>
      <x:c r="J39" s="84"/>
      <x:c r="K39" s="84"/>
      <x:c r="L39" s="84"/>
      <x:c r="M39" s="84"/>
    </x:row>
    <x:row r="40">
      <x:c r="A40" s="84"/>
      <x:c r="B40" s="84"/>
      <x:c r="C40" s="84"/>
      <x:c r="D40" s="84"/>
      <x:c r="E40" s="84"/>
      <x:c r="F40" s="84"/>
      <x:c r="G40" s="84"/>
      <x:c r="H40" s="84"/>
      <x:c r="I40" s="84"/>
      <x:c r="J40" s="84"/>
      <x:c r="K40" s="84"/>
      <x:c r="L40" s="84"/>
      <x:c r="M40" s="84"/>
    </x:row>
    <x:row r="41">
      <x:c r="A41" s="84"/>
      <x:c r="B41" s="84"/>
      <x:c r="C41" s="84"/>
      <x:c r="D41" s="84"/>
      <x:c r="E41" s="84"/>
      <x:c r="F41" s="84"/>
      <x:c r="G41" s="84"/>
      <x:c r="H41" s="84"/>
      <x:c r="I41" s="84"/>
      <x:c r="J41" s="84"/>
      <x:c r="K41" s="84"/>
      <x:c r="L41" s="84"/>
      <x:c r="M41" s="84"/>
    </x:row>
    <x:row r="42">
      <x:c r="A42" s="84"/>
      <x:c r="B42" s="84"/>
      <x:c r="C42" s="84"/>
      <x:c r="D42" s="84"/>
      <x:c r="E42" s="84"/>
      <x:c r="F42" s="84"/>
      <x:c r="G42" s="84"/>
      <x:c r="H42" s="84"/>
      <x:c r="I42" s="84"/>
      <x:c r="J42" s="84"/>
      <x:c r="K42" s="84"/>
      <x:c r="L42" s="84"/>
      <x:c r="M42" s="84"/>
    </x:row>
    <x:row r="43">
      <x:c r="A43" s="84"/>
      <x:c r="B43" s="84"/>
      <x:c r="C43" s="84"/>
      <x:c r="D43" s="84"/>
      <x:c r="E43" s="84"/>
      <x:c r="F43" s="84"/>
      <x:c r="G43" s="84"/>
      <x:c r="H43" s="84"/>
      <x:c r="I43" s="84"/>
      <x:c r="J43" s="84"/>
      <x:c r="K43" s="84"/>
      <x:c r="L43" s="84"/>
      <x:c r="M43" s="84"/>
    </x:row>
    <x:row r="44">
      <x:c r="A44" s="84"/>
      <x:c r="B44" s="84"/>
      <x:c r="C44" s="84"/>
      <x:c r="D44" s="84"/>
      <x:c r="E44" s="84"/>
      <x:c r="F44" s="84"/>
      <x:c r="G44" s="84"/>
      <x:c r="H44" s="84"/>
      <x:c r="I44" s="84"/>
      <x:c r="J44" s="84"/>
      <x:c r="K44" s="84"/>
      <x:c r="L44" s="84"/>
      <x:c r="M44" s="84"/>
    </x:row>
    <x:row r="45">
      <x:c r="A45" s="84"/>
      <x:c r="B45" s="84"/>
      <x:c r="C45" s="84"/>
      <x:c r="D45" s="84"/>
      <x:c r="E45" s="84"/>
      <x:c r="F45" s="84"/>
      <x:c r="G45" s="84"/>
      <x:c r="H45" s="84"/>
      <x:c r="I45" s="84"/>
      <x:c r="J45" s="84"/>
      <x:c r="K45" s="84"/>
      <x:c r="L45" s="84"/>
      <x:c r="M45" s="84"/>
    </x:row>
    <x:row r="46">
      <x:c r="A46" s="84"/>
      <x:c r="B46" s="84"/>
      <x:c r="C46" s="84"/>
      <x:c r="D46" s="84"/>
      <x:c r="E46" s="84"/>
      <x:c r="F46" s="84"/>
      <x:c r="G46" s="84"/>
      <x:c r="H46" s="84"/>
      <x:c r="I46" s="84"/>
      <x:c r="J46" s="84"/>
      <x:c r="K46" s="84"/>
      <x:c r="L46" s="84"/>
      <x:c r="M46" s="84"/>
    </x:row>
    <x:row r="47">
      <x:c r="A47" s="84"/>
      <x:c r="B47" s="84"/>
      <x:c r="C47" s="84"/>
      <x:c r="D47" s="84"/>
      <x:c r="E47" s="84"/>
      <x:c r="F47" s="84"/>
      <x:c r="G47" s="84"/>
      <x:c r="H47" s="84"/>
      <x:c r="I47" s="84"/>
      <x:c r="J47" s="84"/>
      <x:c r="K47" s="84"/>
      <x:c r="L47" s="84"/>
      <x:c r="M47" s="84"/>
    </x:row>
    <x:row r="48">
      <x:c r="A48" s="84"/>
      <x:c r="B48" s="84"/>
      <x:c r="C48" s="84"/>
      <x:c r="D48" s="84"/>
      <x:c r="E48" s="84"/>
      <x:c r="F48" s="84"/>
      <x:c r="G48" s="84"/>
      <x:c r="H48" s="84"/>
      <x:c r="I48" s="84"/>
      <x:c r="J48" s="84"/>
      <x:c r="K48" s="84"/>
      <x:c r="L48" s="84"/>
      <x:c r="M48" s="84"/>
    </x:row>
    <x:row r="49">
      <x:c r="A49" s="84"/>
      <x:c r="B49" s="84"/>
      <x:c r="C49" s="84"/>
      <x:c r="D49" s="84"/>
      <x:c r="E49" s="84"/>
      <x:c r="F49" s="84"/>
      <x:c r="G49" s="84"/>
      <x:c r="H49" s="84"/>
      <x:c r="I49" s="84"/>
      <x:c r="J49" s="84"/>
      <x:c r="K49" s="84"/>
      <x:c r="L49" s="84"/>
      <x:c r="M49" s="84"/>
    </x:row>
    <x:row r="50">
      <x:c r="A50" s="84"/>
      <x:c r="B50" s="84"/>
      <x:c r="C50" s="84"/>
      <x:c r="D50" s="84"/>
      <x:c r="E50" s="84"/>
      <x:c r="F50" s="84"/>
      <x:c r="G50" s="84"/>
      <x:c r="H50" s="84"/>
      <x:c r="I50" s="84"/>
      <x:c r="J50" s="84"/>
      <x:c r="K50" s="84"/>
      <x:c r="L50" s="84"/>
      <x:c r="M50" s="84"/>
    </x:row>
    <x:row r="51">
      <x:c r="A51" s="84"/>
      <x:c r="B51" s="84"/>
      <x:c r="C51" s="84"/>
      <x:c r="D51" s="84"/>
      <x:c r="E51" s="84"/>
      <x:c r="F51" s="84"/>
      <x:c r="G51" s="84"/>
      <x:c r="H51" s="84"/>
      <x:c r="I51" s="84"/>
      <x:c r="J51" s="84"/>
      <x:c r="K51" s="84"/>
      <x:c r="L51" s="84"/>
      <x:c r="M51" s="84"/>
    </x:row>
    <x:row r="52">
      <x:c r="A52" s="84"/>
      <x:c r="B52" s="84"/>
      <x:c r="C52" s="84"/>
      <x:c r="D52" s="84"/>
      <x:c r="E52" s="84"/>
      <x:c r="F52" s="84"/>
      <x:c r="G52" s="84"/>
      <x:c r="H52" s="84"/>
      <x:c r="I52" s="84"/>
      <x:c r="J52" s="84"/>
      <x:c r="K52" s="84"/>
      <x:c r="L52" s="84"/>
      <x:c r="M52" s="84"/>
    </x:row>
    <x:row r="53">
      <x:c r="A53" s="84"/>
      <x:c r="B53" s="84"/>
      <x:c r="C53" s="84"/>
      <x:c r="D53" s="84"/>
      <x:c r="E53" s="84"/>
      <x:c r="F53" s="84"/>
      <x:c r="G53" s="84"/>
      <x:c r="H53" s="84"/>
      <x:c r="I53" s="84"/>
      <x:c r="J53" s="84"/>
      <x:c r="K53" s="84"/>
      <x:c r="L53" s="84"/>
      <x:c r="M53" s="84"/>
    </x:row>
    <x:row r="54">
      <x:c r="A54" s="84"/>
      <x:c r="B54" s="84"/>
      <x:c r="C54" s="84"/>
      <x:c r="D54" s="84"/>
      <x:c r="E54" s="84"/>
      <x:c r="F54" s="84"/>
      <x:c r="G54" s="84"/>
      <x:c r="H54" s="84"/>
      <x:c r="I54" s="84"/>
      <x:c r="J54" s="84"/>
      <x:c r="K54" s="84"/>
      <x:c r="L54" s="84"/>
      <x:c r="M54" s="84"/>
    </x:row>
    <x:row r="55">
      <x:c r="A55" s="84"/>
      <x:c r="B55" s="84"/>
      <x:c r="C55" s="84"/>
      <x:c r="D55" s="84"/>
      <x:c r="E55" s="84"/>
      <x:c r="F55" s="84"/>
      <x:c r="G55" s="84"/>
      <x:c r="H55" s="84"/>
      <x:c r="I55" s="84"/>
      <x:c r="J55" s="84"/>
      <x:c r="K55" s="84"/>
      <x:c r="L55" s="84"/>
      <x:c r="M55" s="84"/>
    </x:row>
    <x:row r="56">
      <x:c r="A56" s="84"/>
      <x:c r="B56" s="84"/>
      <x:c r="C56" s="84"/>
      <x:c r="D56" s="84"/>
      <x:c r="E56" s="84"/>
      <x:c r="F56" s="84"/>
      <x:c r="G56" s="84"/>
      <x:c r="H56" s="84"/>
      <x:c r="I56" s="84"/>
      <x:c r="J56" s="84"/>
      <x:c r="K56" s="84"/>
      <x:c r="L56" s="84"/>
      <x:c r="M56" s="84"/>
    </x:row>
    <x:row r="57">
      <x:c r="A57" s="84"/>
      <x:c r="B57" s="84"/>
      <x:c r="C57" s="84"/>
      <x:c r="D57" s="84"/>
      <x:c r="E57" s="84"/>
      <x:c r="F57" s="84"/>
      <x:c r="G57" s="84"/>
      <x:c r="H57" s="84"/>
      <x:c r="I57" s="84"/>
      <x:c r="J57" s="84"/>
      <x:c r="K57" s="84"/>
      <x:c r="L57" s="84"/>
      <x:c r="M57" s="84"/>
    </x:row>
    <x:row r="58">
      <x:c r="A58" s="84"/>
      <x:c r="B58" s="84"/>
      <x:c r="C58" s="84"/>
      <x:c r="D58" s="84"/>
      <x:c r="E58" s="84"/>
      <x:c r="F58" s="84"/>
      <x:c r="G58" s="84"/>
      <x:c r="H58" s="84"/>
      <x:c r="I58" s="84"/>
      <x:c r="J58" s="84"/>
      <x:c r="K58" s="84"/>
      <x:c r="L58" s="84"/>
      <x:c r="M58" s="84"/>
    </x:row>
    <x:row r="59">
      <x:c r="A59" s="84"/>
      <x:c r="B59" s="84"/>
      <x:c r="C59" s="84"/>
      <x:c r="D59" s="84"/>
      <x:c r="E59" s="84"/>
      <x:c r="F59" s="84"/>
      <x:c r="G59" s="84"/>
      <x:c r="H59" s="84"/>
      <x:c r="I59" s="84"/>
      <x:c r="J59" s="84"/>
      <x:c r="K59" s="84"/>
      <x:c r="L59" s="84"/>
      <x:c r="M59" s="84"/>
    </x:row>
    <x:row r="60">
      <x:c r="A60" s="84"/>
      <x:c r="B60" s="84"/>
      <x:c r="C60" s="84"/>
      <x:c r="D60" s="84"/>
      <x:c r="E60" s="84"/>
      <x:c r="F60" s="84"/>
      <x:c r="G60" s="84"/>
      <x:c r="H60" s="84"/>
      <x:c r="I60" s="84"/>
      <x:c r="J60" s="84"/>
      <x:c r="K60" s="84"/>
      <x:c r="L60" s="84"/>
      <x:c r="M60" s="84"/>
    </x:row>
  </x:sheetData>
  <x:mergeCells>
    <x:mergeCell ref="A1:M1"/>
    <x:mergeCell ref="A3:M3"/>
    <x:mergeCell ref="A12:J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597C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0" customHeight="1">
      <x:c r="A1" s="6" t="str">
        <x:v>Return-adjusted SKU economics</x:v>
      </x:c>
      <x:c r="B1" s="84"/>
      <x:c r="C1" s="84"/>
      <x:c r="D1" s="84"/>
      <x:c r="E1" s="84"/>
      <x:c r="F1" s="84"/>
      <x:c r="G1" s="84"/>
      <x:c r="H1" s="84"/>
      <x:c r="I1" s="84"/>
      <x:c r="J1" s="84"/>
      <x:c r="K1" s="84"/>
      <x:c r="L1" s="84"/>
      <x:c r="M1" s="84"/>
      <x:c r="N1" s="84"/>
    </x:row>
    <x:row r="2">
      <x:c r="A2" s="85"/>
      <x:c r="B2" s="85"/>
      <x:c r="C2" s="85"/>
      <x:c r="D2" s="85"/>
      <x:c r="E2" s="85"/>
      <x:c r="F2" s="85"/>
      <x:c r="G2" s="85"/>
      <x:c r="H2" s="85"/>
      <x:c r="I2" s="85"/>
      <x:c r="J2" s="85"/>
      <x:c r="K2" s="85"/>
      <x:c r="L2" s="85"/>
      <x:c r="M2" s="85"/>
      <x:c r="N2" s="85"/>
    </x:row>
    <x:row r="3" ht="34" customHeight="1">
      <x:c r="A3" s="86" t="str">
        <x:v>Use total values for one consistent reporting period. Refund value and reverse logistics should come from realised data where available.</x:v>
      </x:c>
      <x:c r="B3" s="84"/>
      <x:c r="C3" s="84"/>
      <x:c r="D3" s="84"/>
      <x:c r="E3" s="84"/>
      <x:c r="F3" s="84"/>
      <x:c r="G3" s="84"/>
      <x:c r="H3" s="84"/>
      <x:c r="I3" s="84"/>
      <x:c r="J3" s="84"/>
      <x:c r="K3" s="84"/>
      <x:c r="L3" s="84"/>
      <x:c r="M3" s="84"/>
      <x:c r="N3" s="84"/>
    </x:row>
    <x:row r="4">
      <x:c r="A4" s="84"/>
      <x:c r="B4" s="84"/>
      <x:c r="C4" s="84"/>
      <x:c r="D4" s="84"/>
      <x:c r="E4" s="84"/>
      <x:c r="F4" s="84"/>
      <x:c r="G4" s="84"/>
      <x:c r="H4" s="84"/>
      <x:c r="I4" s="84"/>
      <x:c r="J4" s="84"/>
      <x:c r="K4" s="84"/>
      <x:c r="L4" s="84"/>
      <x:c r="M4" s="84"/>
      <x:c r="N4" s="84"/>
    </x:row>
    <x:row r="5" ht="32" customHeight="1">
      <x:c r="A5" s="29" t="str">
        <x:v>SKU / group</x:v>
      </x:c>
      <x:c r="B5" s="30" t="str">
        <x:v>Units sold</x:v>
      </x:c>
      <x:c r="C5" s="30" t="str">
        <x:v>Gross sales</x:v>
      </x:c>
      <x:c r="D5" s="30" t="str">
        <x:v>Discounts</x:v>
      </x:c>
      <x:c r="E5" s="30" t="str">
        <x:v>COGS</x:v>
      </x:c>
      <x:c r="F5" s="30" t="str">
        <x:v>Outbound fulfilment</x:v>
      </x:c>
      <x:c r="G5" s="30" t="str">
        <x:v>Returned units</x:v>
      </x:c>
      <x:c r="H5" s="30" t="str">
        <x:v>Refund value</x:v>
      </x:c>
      <x:c r="I5" s="30" t="str">
        <x:v>Reverse logistics</x:v>
      </x:c>
      <x:c r="J5" s="30" t="str">
        <x:v>Unrecoverable value</x:v>
      </x:c>
      <x:c r="K5" s="30" t="str">
        <x:v>Net revenue</x:v>
      </x:c>
      <x:c r="L5" s="30" t="str">
        <x:v>Return rate</x:v>
      </x:c>
      <x:c r="M5" s="30" t="str">
        <x:v>Contribution</x:v>
      </x:c>
      <x:c r="N5" s="31" t="str">
        <x:v>Contribution margin</x:v>
      </x:c>
    </x:row>
    <x:row r="6">
      <x:c r="A6" s="97" t="str">
        <x:v>Core product</x:v>
      </x:c>
      <x:c r="B6" s="98" t="n">
        <x:v>680</x:v>
      </x:c>
      <x:c r="C6" s="99" t="n">
        <x:v>81600</x:v>
      </x:c>
      <x:c r="D6" s="99" t="n">
        <x:v>4900</x:v>
      </x:c>
      <x:c r="E6" s="99" t="n">
        <x:v>28560</x:v>
      </x:c>
      <x:c r="F6" s="99" t="n">
        <x:v>5440</x:v>
      </x:c>
      <x:c r="G6" s="99" t="n">
        <x:v>82</x:v>
      </x:c>
      <x:c r="H6" s="99" t="n">
        <x:v>9840</x:v>
      </x:c>
      <x:c r="I6" s="99" t="n">
        <x:v>1476</x:v>
      </x:c>
      <x:c r="J6" s="99" t="n">
        <x:v>520</x:v>
      </x:c>
      <x:c r="K6" s="100" t="n">
        <x:f>IF(A6="","",C6-D6-H6)</x:f>
        <x:v>66860</x:v>
      </x:c>
      <x:c r="L6" s="102" t="n">
        <x:f>IF(OR(A6="",B6=0),"",G6/B6)</x:f>
        <x:v>0.12058823529411765</x:v>
      </x:c>
      <x:c r="M6" s="100" t="n">
        <x:f>IF(A6="","",K6-E6-F6-I6-J6)</x:f>
        <x:v>30864</x:v>
      </x:c>
      <x:c r="N6" s="102" t="n">
        <x:f>IF(OR(A6="",K6=0),"",M6/K6)</x:f>
        <x:v>0.46162129823511816</x:v>
      </x:c>
    </x:row>
    <x:row r="7">
      <x:c r="A7" s="103" t="str">
        <x:v>Seasonal A</x:v>
      </x:c>
      <x:c r="B7" s="104" t="n">
        <x:v>340</x:v>
      </x:c>
      <x:c r="C7" s="105" t="n">
        <x:v>47600</x:v>
      </x:c>
      <x:c r="D7" s="105" t="n">
        <x:v>5700</x:v>
      </x:c>
      <x:c r="E7" s="105" t="n">
        <x:v>16660</x:v>
      </x:c>
      <x:c r="F7" s="105" t="n">
        <x:v>3060</x:v>
      </x:c>
      <x:c r="G7" s="105" t="n">
        <x:v>78</x:v>
      </x:c>
      <x:c r="H7" s="105" t="n">
        <x:v>10920</x:v>
      </x:c>
      <x:c r="I7" s="105" t="n">
        <x:v>1716</x:v>
      </x:c>
      <x:c r="J7" s="105" t="n">
        <x:v>1320</x:v>
      </x:c>
      <x:c r="K7" s="106" t="n">
        <x:f>IF(A7="","",C7-D7-H7)</x:f>
        <x:v>30980</x:v>
      </x:c>
      <x:c r="L7" s="108" t="n">
        <x:f>IF(OR(A7="",B7=0),"",G7/B7)</x:f>
        <x:v>0.22941176470588234</x:v>
      </x:c>
      <x:c r="M7" s="106" t="n">
        <x:f>IF(A7="","",K7-E7-F7-I7-J7)</x:f>
        <x:v>8224</x:v>
      </x:c>
      <x:c r="N7" s="108" t="n">
        <x:f>IF(OR(A7="",K7=0),"",M7/K7)</x:f>
        <x:v>0.2654615881213686</x:v>
      </x:c>
    </x:row>
    <x:row r="8">
      <x:c r="A8" s="103" t="str">
        <x:v>Seasonal B</x:v>
      </x:c>
      <x:c r="B8" s="104" t="n">
        <x:v>260</x:v>
      </x:c>
      <x:c r="C8" s="105" t="n">
        <x:v>33800</x:v>
      </x:c>
      <x:c r="D8" s="105" t="n">
        <x:v>4100</x:v>
      </x:c>
      <x:c r="E8" s="105" t="n">
        <x:v>11830</x:v>
      </x:c>
      <x:c r="F8" s="105" t="n">
        <x:v>2340</x:v>
      </x:c>
      <x:c r="G8" s="105" t="n">
        <x:v>91</x:v>
      </x:c>
      <x:c r="H8" s="105" t="n">
        <x:v>11830</x:v>
      </x:c>
      <x:c r="I8" s="105" t="n">
        <x:v>2093</x:v>
      </x:c>
      <x:c r="J8" s="105" t="n">
        <x:v>2070</x:v>
      </x:c>
      <x:c r="K8" s="106" t="n">
        <x:f>IF(A8="","",C8-D8-H8)</x:f>
        <x:v>17870</x:v>
      </x:c>
      <x:c r="L8" s="108" t="n">
        <x:f>IF(OR(A8="",B8=0),"",G8/B8)</x:f>
        <x:v>0.35</x:v>
      </x:c>
      <x:c r="M8" s="106" t="n">
        <x:f>IF(A8="","",K8-E8-F8-I8-J8)</x:f>
        <x:v>-463</x:v>
      </x:c>
      <x:c r="N8" s="108" t="n">
        <x:f>IF(OR(A8="",K8=0),"",M8/K8)</x:f>
        <x:v>-0.02590934527140459</x:v>
      </x:c>
    </x:row>
    <x:row r="9">
      <x:c r="A9" s="103" t="str">
        <x:v>Accessories</x:v>
      </x:c>
      <x:c r="B9" s="104" t="n">
        <x:v>440</x:v>
      </x:c>
      <x:c r="C9" s="105" t="n">
        <x:v>24200</x:v>
      </x:c>
      <x:c r="D9" s="105" t="n">
        <x:v>900</x:v>
      </x:c>
      <x:c r="E9" s="105" t="n">
        <x:v>9680</x:v>
      </x:c>
      <x:c r="F9" s="105" t="n">
        <x:v>2420</x:v>
      </x:c>
      <x:c r="G9" s="105" t="n">
        <x:v>34</x:v>
      </x:c>
      <x:c r="H9" s="105" t="n">
        <x:v>1870</x:v>
      </x:c>
      <x:c r="I9" s="105" t="n">
        <x:v>510</x:v>
      </x:c>
      <x:c r="J9" s="105" t="n">
        <x:v>180</x:v>
      </x:c>
      <x:c r="K9" s="106" t="n">
        <x:f>IF(A9="","",C9-D9-H9)</x:f>
        <x:v>21430</x:v>
      </x:c>
      <x:c r="L9" s="108" t="n">
        <x:f>IF(OR(A9="",B9=0),"",G9/B9)</x:f>
        <x:v>0.07727272727272727</x:v>
      </x:c>
      <x:c r="M9" s="106" t="n">
        <x:f>IF(A9="","",K9-E9-F9-I9-J9)</x:f>
        <x:v>8640</x:v>
      </x:c>
      <x:c r="N9" s="108" t="n">
        <x:f>IF(OR(A9="",K9=0),"",M9/K9)</x:f>
        <x:v>0.40317312179188053</x:v>
      </x:c>
    </x:row>
    <x:row r="10">
      <x:c r="A10" s="103" t="str">
        <x:v>Bundle</x:v>
      </x:c>
      <x:c r="B10" s="104" t="n">
        <x:v>190</x:v>
      </x:c>
      <x:c r="C10" s="105" t="n">
        <x:v>30400</x:v>
      </x:c>
      <x:c r="D10" s="105" t="n">
        <x:v>2200</x:v>
      </x:c>
      <x:c r="E10" s="105" t="n">
        <x:v>10640</x:v>
      </x:c>
      <x:c r="F10" s="105" t="n">
        <x:v>1520</x:v>
      </x:c>
      <x:c r="G10" s="105" t="n">
        <x:v>28</x:v>
      </x:c>
      <x:c r="H10" s="105" t="n">
        <x:v>4480</x:v>
      </x:c>
      <x:c r="I10" s="105" t="n">
        <x:v>504</x:v>
      </x:c>
      <x:c r="J10" s="105" t="n">
        <x:v>320</x:v>
      </x:c>
      <x:c r="K10" s="106" t="n">
        <x:f>IF(A10="","",C10-D10-H10)</x:f>
        <x:v>23720</x:v>
      </x:c>
      <x:c r="L10" s="108" t="n">
        <x:f>IF(OR(A10="",B10=0),"",G10/B10)</x:f>
        <x:v>0.14736842105263157</x:v>
      </x:c>
      <x:c r="M10" s="106" t="n">
        <x:f>IF(A10="","",K10-E10-F10-I10-J10)</x:f>
        <x:v>10736</x:v>
      </x:c>
      <x:c r="N10" s="108" t="n">
        <x:f>IF(OR(A10="",K10=0),"",M10/K10)</x:f>
        <x:v>0.4526138279932546</x:v>
      </x:c>
    </x:row>
    <x:row r="11">
      <x:c r="A11" s="103" t="str">
        <x:v>New launch</x:v>
      </x:c>
      <x:c r="B11" s="104" t="n">
        <x:v>210</x:v>
      </x:c>
      <x:c r="C11" s="105" t="n">
        <x:v>35700</x:v>
      </x:c>
      <x:c r="D11" s="105" t="n">
        <x:v>1800</x:v>
      </x:c>
      <x:c r="E11" s="105" t="n">
        <x:v>12495</x:v>
      </x:c>
      <x:c r="F11" s="105" t="n">
        <x:v>1890</x:v>
      </x:c>
      <x:c r="G11" s="105" t="n">
        <x:v>67</x:v>
      </x:c>
      <x:c r="H11" s="105" t="n">
        <x:v>11390</x:v>
      </x:c>
      <x:c r="I11" s="105" t="n">
        <x:v>1675</x:v>
      </x:c>
      <x:c r="J11" s="105" t="n">
        <x:v>1850</x:v>
      </x:c>
      <x:c r="K11" s="106" t="n">
        <x:f>IF(A11="","",C11-D11-H11)</x:f>
        <x:v>22510</x:v>
      </x:c>
      <x:c r="L11" s="108" t="n">
        <x:f>IF(OR(A11="",B11=0),"",G11/B11)</x:f>
        <x:v>0.319047619047619</x:v>
      </x:c>
      <x:c r="M11" s="106" t="n">
        <x:f>IF(A11="","",K11-E11-F11-I11-J11)</x:f>
        <x:v>4600</x:v>
      </x:c>
      <x:c r="N11" s="108" t="n">
        <x:f>IF(OR(A11="",K11=0),"",M11/K11)</x:f>
        <x:v>0.20435362061306087</x:v>
      </x:c>
    </x:row>
    <x:row r="12">
      <x:c r="A12" s="103"/>
      <x:c r="B12" s="104"/>
      <x:c r="C12" s="105"/>
      <x:c r="D12" s="105"/>
      <x:c r="E12" s="105"/>
      <x:c r="F12" s="105"/>
      <x:c r="G12" s="105"/>
      <x:c r="H12" s="105"/>
      <x:c r="I12" s="105"/>
      <x:c r="J12" s="105"/>
      <x:c r="K12" s="106" t="str">
        <x:f>IF(A12="","",C12-D12-H12)</x:f>
      </x:c>
      <x:c r="L12" s="108" t="str">
        <x:f>IF(OR(A12="",B12=0),"",G12/B12)</x:f>
      </x:c>
      <x:c r="M12" s="106" t="str">
        <x:f>IF(A12="","",K12-E12-F12-I12-J12)</x:f>
      </x:c>
      <x:c r="N12" s="108" t="str">
        <x:f>IF(OR(A12="",K12=0),"",M12/K12)</x:f>
      </x:c>
    </x:row>
    <x:row r="13">
      <x:c r="A13" s="109" t="str">
        <x:v>Sample total</x:v>
      </x:c>
      <x:c r="B13" s="110"/>
      <x:c r="C13" s="111"/>
      <x:c r="D13" s="111"/>
      <x:c r="E13" s="111"/>
      <x:c r="F13" s="111"/>
      <x:c r="G13" s="111"/>
      <x:c r="H13" s="111"/>
      <x:c r="I13" s="111"/>
      <x:c r="J13" s="111"/>
      <x:c r="K13" s="111" t="n">
        <x:f>SUM(K6:K11)</x:f>
        <x:v>183370</x:v>
      </x:c>
      <x:c r="L13" s="112" t="n">
        <x:f>IF(SUM(B6:B11)=0,"",SUM(G6:G11)/SUM(B6:B11))</x:f>
        <x:v>0.1792452830188679</x:v>
      </x:c>
      <x:c r="M13" s="111" t="n">
        <x:f>SUM(M6:M11)</x:f>
        <x:v>62601</x:v>
      </x:c>
      <x:c r="N13" s="112" t="n">
        <x:f>IF(K13=0,"",M13/K13)</x:f>
        <x:v>0.3413917216556689</x:v>
      </x:c>
    </x:row>
    <x:row r="14">
      <x:c r="A14" s="103"/>
      <x:c r="B14" s="104"/>
      <x:c r="C14" s="105"/>
      <x:c r="D14" s="105"/>
      <x:c r="E14" s="105"/>
      <x:c r="F14" s="105"/>
      <x:c r="G14" s="105"/>
      <x:c r="H14" s="105"/>
      <x:c r="I14" s="105"/>
      <x:c r="J14" s="105"/>
      <x:c r="K14" s="106" t="str">
        <x:f>IF(A14="","",C14-D14-H14)</x:f>
      </x:c>
      <x:c r="L14" s="108" t="str">
        <x:f>IF(OR(A14="",B14=0),"",G14/B14)</x:f>
      </x:c>
      <x:c r="M14" s="106" t="str">
        <x:f>IF(A14="","",K14-E14-F14-I14-J14)</x:f>
      </x:c>
      <x:c r="N14" s="108" t="str">
        <x:f>IF(OR(A14="",K14=0),"",M14/K14)</x:f>
      </x:c>
    </x:row>
    <x:row r="15">
      <x:c r="A15" s="103"/>
      <x:c r="B15" s="104"/>
      <x:c r="C15" s="105"/>
      <x:c r="D15" s="105"/>
      <x:c r="E15" s="105"/>
      <x:c r="F15" s="105"/>
      <x:c r="G15" s="105"/>
      <x:c r="H15" s="105"/>
      <x:c r="I15" s="105"/>
      <x:c r="J15" s="105"/>
      <x:c r="K15" s="106" t="str">
        <x:f>IF(A15="","",C15-D15-H15)</x:f>
      </x:c>
      <x:c r="L15" s="108" t="str">
        <x:f>IF(OR(A15="",B15=0),"",G15/B15)</x:f>
      </x:c>
      <x:c r="M15" s="106" t="str">
        <x:f>IF(A15="","",K15-E15-F15-I15-J15)</x:f>
      </x:c>
      <x:c r="N15" s="108" t="str">
        <x:f>IF(OR(A15="",K15=0),"",M15/K15)</x:f>
      </x:c>
    </x:row>
    <x:row r="16">
      <x:c r="A16" s="103"/>
      <x:c r="B16" s="104"/>
      <x:c r="C16" s="105"/>
      <x:c r="D16" s="105"/>
      <x:c r="E16" s="105"/>
      <x:c r="F16" s="105"/>
      <x:c r="G16" s="105"/>
      <x:c r="H16" s="105"/>
      <x:c r="I16" s="105"/>
      <x:c r="J16" s="105"/>
      <x:c r="K16" s="106" t="str">
        <x:f>IF(A16="","",C16-D16-H16)</x:f>
      </x:c>
      <x:c r="L16" s="108" t="str">
        <x:f>IF(OR(A16="",B16=0),"",G16/B16)</x:f>
      </x:c>
      <x:c r="M16" s="106" t="str">
        <x:f>IF(A16="","",K16-E16-F16-I16-J16)</x:f>
      </x:c>
      <x:c r="N16" s="108" t="str">
        <x:f>IF(OR(A16="",K16=0),"",M16/K16)</x:f>
      </x:c>
    </x:row>
    <x:row r="17">
      <x:c r="A17" s="103"/>
      <x:c r="B17" s="104"/>
      <x:c r="C17" s="105"/>
      <x:c r="D17" s="105"/>
      <x:c r="E17" s="105"/>
      <x:c r="F17" s="105"/>
      <x:c r="G17" s="105"/>
      <x:c r="H17" s="105"/>
      <x:c r="I17" s="105"/>
      <x:c r="J17" s="105"/>
      <x:c r="K17" s="106" t="str">
        <x:f>IF(A17="","",C17-D17-H17)</x:f>
      </x:c>
      <x:c r="L17" s="108" t="str">
        <x:f>IF(OR(A17="",B17=0),"",G17/B17)</x:f>
      </x:c>
      <x:c r="M17" s="106" t="str">
        <x:f>IF(A17="","",K17-E17-F17-I17-J17)</x:f>
      </x:c>
      <x:c r="N17" s="108" t="str">
        <x:f>IF(OR(A17="",K17=0),"",M17/K17)</x:f>
      </x:c>
    </x:row>
    <x:row r="18">
      <x:c r="A18" s="103"/>
      <x:c r="B18" s="104"/>
      <x:c r="C18" s="105"/>
      <x:c r="D18" s="105"/>
      <x:c r="E18" s="105"/>
      <x:c r="F18" s="105"/>
      <x:c r="G18" s="105"/>
      <x:c r="H18" s="105"/>
      <x:c r="I18" s="105"/>
      <x:c r="J18" s="105"/>
      <x:c r="K18" s="106" t="str">
        <x:f>IF(A18="","",C18-D18-H18)</x:f>
      </x:c>
      <x:c r="L18" s="108" t="str">
        <x:f>IF(OR(A18="",B18=0),"",G18/B18)</x:f>
      </x:c>
      <x:c r="M18" s="106" t="str">
        <x:f>IF(A18="","",K18-E18-F18-I18-J18)</x:f>
      </x:c>
      <x:c r="N18" s="108" t="str">
        <x:f>IF(OR(A18="",K18=0),"",M18/K18)</x:f>
      </x:c>
    </x:row>
    <x:row r="19">
      <x:c r="A19" s="103"/>
      <x:c r="B19" s="104"/>
      <x:c r="C19" s="105"/>
      <x:c r="D19" s="105"/>
      <x:c r="E19" s="105"/>
      <x:c r="F19" s="105"/>
      <x:c r="G19" s="105"/>
      <x:c r="H19" s="105"/>
      <x:c r="I19" s="105"/>
      <x:c r="J19" s="105"/>
      <x:c r="K19" s="106" t="str">
        <x:f>IF(A19="","",C19-D19-H19)</x:f>
      </x:c>
      <x:c r="L19" s="108" t="str">
        <x:f>IF(OR(A19="",B19=0),"",G19/B19)</x:f>
      </x:c>
      <x:c r="M19" s="106" t="str">
        <x:f>IF(A19="","",K19-E19-F19-I19-J19)</x:f>
      </x:c>
      <x:c r="N19" s="108" t="str">
        <x:f>IF(OR(A19="",K19=0),"",M19/K19)</x:f>
      </x:c>
    </x:row>
    <x:row r="20">
      <x:c r="A20" s="103"/>
      <x:c r="B20" s="104"/>
      <x:c r="C20" s="105"/>
      <x:c r="D20" s="105"/>
      <x:c r="E20" s="105"/>
      <x:c r="F20" s="105"/>
      <x:c r="G20" s="105"/>
      <x:c r="H20" s="105"/>
      <x:c r="I20" s="105"/>
      <x:c r="J20" s="105"/>
      <x:c r="K20" s="106" t="str">
        <x:f>IF(A20="","",C20-D20-H20)</x:f>
      </x:c>
      <x:c r="L20" s="108" t="str">
        <x:f>IF(OR(A20="",B20=0),"",G20/B20)</x:f>
      </x:c>
      <x:c r="M20" s="106" t="str">
        <x:f>IF(A20="","",K20-E20-F20-I20-J20)</x:f>
      </x:c>
      <x:c r="N20" s="108" t="str">
        <x:f>IF(OR(A20="",K20=0),"",M20/K20)</x:f>
      </x:c>
    </x:row>
    <x:row r="21">
      <x:c r="A21" s="103"/>
      <x:c r="B21" s="104"/>
      <x:c r="C21" s="105"/>
      <x:c r="D21" s="105"/>
      <x:c r="E21" s="105"/>
      <x:c r="F21" s="105"/>
      <x:c r="G21" s="105"/>
      <x:c r="H21" s="105"/>
      <x:c r="I21" s="105"/>
      <x:c r="J21" s="105"/>
      <x:c r="K21" s="106" t="str">
        <x:f>IF(A21="","",C21-D21-H21)</x:f>
      </x:c>
      <x:c r="L21" s="108" t="str">
        <x:f>IF(OR(A21="",B21=0),"",G21/B21)</x:f>
      </x:c>
      <x:c r="M21" s="106" t="str">
        <x:f>IF(A21="","",K21-E21-F21-I21-J21)</x:f>
      </x:c>
      <x:c r="N21" s="108" t="str">
        <x:f>IF(OR(A21="",K21=0),"",M21/K21)</x:f>
      </x:c>
    </x:row>
    <x:row r="22">
      <x:c r="A22" s="103"/>
      <x:c r="B22" s="104"/>
      <x:c r="C22" s="105"/>
      <x:c r="D22" s="105"/>
      <x:c r="E22" s="105"/>
      <x:c r="F22" s="105"/>
      <x:c r="G22" s="105"/>
      <x:c r="H22" s="105"/>
      <x:c r="I22" s="105"/>
      <x:c r="J22" s="105"/>
      <x:c r="K22" s="106" t="str">
        <x:f>IF(A22="","",C22-D22-H22)</x:f>
      </x:c>
      <x:c r="L22" s="108" t="str">
        <x:f>IF(OR(A22="",B22=0),"",G22/B22)</x:f>
      </x:c>
      <x:c r="M22" s="106" t="str">
        <x:f>IF(A22="","",K22-E22-F22-I22-J22)</x:f>
      </x:c>
      <x:c r="N22" s="108" t="str">
        <x:f>IF(OR(A22="",K22=0),"",M22/K22)</x:f>
      </x:c>
    </x:row>
    <x:row r="23">
      <x:c r="A23" s="103"/>
      <x:c r="B23" s="104"/>
      <x:c r="C23" s="105"/>
      <x:c r="D23" s="105"/>
      <x:c r="E23" s="105"/>
      <x:c r="F23" s="105"/>
      <x:c r="G23" s="105"/>
      <x:c r="H23" s="105"/>
      <x:c r="I23" s="105"/>
      <x:c r="J23" s="105"/>
      <x:c r="K23" s="106" t="str">
        <x:f>IF(A23="","",C23-D23-H23)</x:f>
      </x:c>
      <x:c r="L23" s="108" t="str">
        <x:f>IF(OR(A23="",B23=0),"",G23/B23)</x:f>
      </x:c>
      <x:c r="M23" s="106" t="str">
        <x:f>IF(A23="","",K23-E23-F23-I23-J23)</x:f>
      </x:c>
      <x:c r="N23" s="108" t="str">
        <x:f>IF(OR(A23="",K23=0),"",M23/K23)</x:f>
      </x:c>
    </x:row>
    <x:row r="24">
      <x:c r="A24" s="103"/>
      <x:c r="B24" s="104"/>
      <x:c r="C24" s="105"/>
      <x:c r="D24" s="105"/>
      <x:c r="E24" s="105"/>
      <x:c r="F24" s="105"/>
      <x:c r="G24" s="105"/>
      <x:c r="H24" s="105"/>
      <x:c r="I24" s="105"/>
      <x:c r="J24" s="105"/>
      <x:c r="K24" s="106" t="str">
        <x:f>IF(A24="","",C24-D24-H24)</x:f>
      </x:c>
      <x:c r="L24" s="108" t="str">
        <x:f>IF(OR(A24="",B24=0),"",G24/B24)</x:f>
      </x:c>
      <x:c r="M24" s="106" t="str">
        <x:f>IF(A24="","",K24-E24-F24-I24-J24)</x:f>
      </x:c>
      <x:c r="N24" s="108" t="str">
        <x:f>IF(OR(A24="",K24=0),"",M24/K24)</x:f>
      </x:c>
    </x:row>
    <x:row r="25">
      <x:c r="A25" s="103"/>
      <x:c r="B25" s="104"/>
      <x:c r="C25" s="105"/>
      <x:c r="D25" s="105"/>
      <x:c r="E25" s="105"/>
      <x:c r="F25" s="105"/>
      <x:c r="G25" s="105"/>
      <x:c r="H25" s="105"/>
      <x:c r="I25" s="105"/>
      <x:c r="J25" s="105"/>
      <x:c r="K25" s="106" t="str">
        <x:f>IF(A25="","",C25-D25-H25)</x:f>
      </x:c>
      <x:c r="L25" s="108" t="str">
        <x:f>IF(OR(A25="",B25=0),"",G25/B25)</x:f>
      </x:c>
      <x:c r="M25" s="106" t="str">
        <x:f>IF(A25="","",K25-E25-F25-I25-J25)</x:f>
      </x:c>
      <x:c r="N25" s="108" t="str">
        <x:f>IF(OR(A25="",K25=0),"",M25/K25)</x:f>
      </x:c>
    </x:row>
    <x:row r="26">
      <x:c r="A26" s="84"/>
      <x:c r="B26" s="84"/>
      <x:c r="C26" s="84"/>
      <x:c r="D26" s="84"/>
      <x:c r="E26" s="84"/>
      <x:c r="F26" s="84"/>
      <x:c r="G26" s="84"/>
      <x:c r="H26" s="84"/>
      <x:c r="I26" s="84"/>
      <x:c r="J26" s="84"/>
      <x:c r="K26" s="84"/>
      <x:c r="L26" s="84"/>
      <x:c r="M26" s="84"/>
      <x:c r="N26" s="84"/>
    </x:row>
    <x:row r="27">
      <x:c r="A27" s="84"/>
      <x:c r="B27" s="84"/>
      <x:c r="C27" s="84"/>
      <x:c r="D27" s="84"/>
      <x:c r="E27" s="84"/>
      <x:c r="F27" s="84"/>
      <x:c r="G27" s="84"/>
      <x:c r="H27" s="84"/>
      <x:c r="I27" s="84"/>
      <x:c r="J27" s="84"/>
      <x:c r="K27" s="84"/>
      <x:c r="L27" s="84"/>
      <x:c r="M27" s="84"/>
      <x:c r="N27" s="84"/>
    </x:row>
    <x:row r="28">
      <x:c r="A28" s="84"/>
      <x:c r="B28" s="84"/>
      <x:c r="C28" s="84"/>
      <x:c r="D28" s="84"/>
      <x:c r="E28" s="84"/>
      <x:c r="F28" s="84"/>
      <x:c r="G28" s="84"/>
      <x:c r="H28" s="84"/>
      <x:c r="I28" s="84"/>
      <x:c r="J28" s="84"/>
      <x:c r="K28" s="84"/>
      <x:c r="L28" s="84"/>
      <x:c r="M28" s="84"/>
      <x:c r="N28" s="84"/>
    </x:row>
    <x:row r="29">
      <x:c r="A29" s="84"/>
      <x:c r="B29" s="84"/>
      <x:c r="C29" s="84"/>
      <x:c r="D29" s="84"/>
      <x:c r="E29" s="84"/>
      <x:c r="F29" s="84"/>
      <x:c r="G29" s="84"/>
      <x:c r="H29" s="84"/>
      <x:c r="I29" s="84"/>
      <x:c r="J29" s="84"/>
      <x:c r="K29" s="84"/>
      <x:c r="L29" s="84"/>
      <x:c r="M29" s="84"/>
      <x:c r="N29" s="84"/>
    </x:row>
    <x:row r="30">
      <x:c r="A30" s="84"/>
      <x:c r="B30" s="84"/>
      <x:c r="C30" s="84"/>
      <x:c r="D30" s="84"/>
      <x:c r="E30" s="84"/>
      <x:c r="F30" s="84"/>
      <x:c r="G30" s="84"/>
      <x:c r="H30" s="84"/>
      <x:c r="I30" s="84"/>
      <x:c r="J30" s="84"/>
      <x:c r="K30" s="84"/>
      <x:c r="L30" s="84"/>
      <x:c r="M30" s="84"/>
      <x:c r="N30" s="84"/>
    </x:row>
    <x:row r="31">
      <x:c r="A31" s="84"/>
      <x:c r="B31" s="84"/>
      <x:c r="C31" s="84"/>
      <x:c r="D31" s="84"/>
      <x:c r="E31" s="84"/>
      <x:c r="F31" s="84"/>
      <x:c r="G31" s="84"/>
      <x:c r="H31" s="84"/>
      <x:c r="I31" s="84"/>
      <x:c r="J31" s="84"/>
      <x:c r="K31" s="84"/>
      <x:c r="L31" s="84"/>
      <x:c r="M31" s="84"/>
      <x:c r="N31" s="84"/>
    </x:row>
    <x:row r="32">
      <x:c r="A32" s="84"/>
      <x:c r="B32" s="84"/>
      <x:c r="C32" s="84"/>
      <x:c r="D32" s="84"/>
      <x:c r="E32" s="84"/>
      <x:c r="F32" s="84"/>
      <x:c r="G32" s="84"/>
      <x:c r="H32" s="84"/>
      <x:c r="I32" s="84"/>
      <x:c r="J32" s="84"/>
      <x:c r="K32" s="84"/>
      <x:c r="L32" s="84"/>
      <x:c r="M32" s="84"/>
      <x:c r="N32" s="84"/>
    </x:row>
    <x:row r="33">
      <x:c r="A33" s="84"/>
      <x:c r="B33" s="84"/>
      <x:c r="C33" s="84"/>
      <x:c r="D33" s="84"/>
      <x:c r="E33" s="84"/>
      <x:c r="F33" s="84"/>
      <x:c r="G33" s="84"/>
      <x:c r="H33" s="84"/>
      <x:c r="I33" s="84"/>
      <x:c r="J33" s="84"/>
      <x:c r="K33" s="84"/>
      <x:c r="L33" s="84"/>
      <x:c r="M33" s="84"/>
      <x:c r="N33" s="84"/>
    </x:row>
    <x:row r="34">
      <x:c r="A34" s="84"/>
      <x:c r="B34" s="84"/>
      <x:c r="C34" s="84"/>
      <x:c r="D34" s="84"/>
      <x:c r="E34" s="84"/>
      <x:c r="F34" s="84"/>
      <x:c r="G34" s="84"/>
      <x:c r="H34" s="84"/>
      <x:c r="I34" s="84"/>
      <x:c r="J34" s="84"/>
      <x:c r="K34" s="84"/>
      <x:c r="L34" s="84"/>
      <x:c r="M34" s="84"/>
      <x:c r="N34" s="84"/>
    </x:row>
    <x:row r="35">
      <x:c r="A35" s="84"/>
      <x:c r="B35" s="84"/>
      <x:c r="C35" s="84"/>
      <x:c r="D35" s="84"/>
      <x:c r="E35" s="84"/>
      <x:c r="F35" s="84"/>
      <x:c r="G35" s="84"/>
      <x:c r="H35" s="84"/>
      <x:c r="I35" s="84"/>
      <x:c r="J35" s="84"/>
      <x:c r="K35" s="84"/>
      <x:c r="L35" s="84"/>
      <x:c r="M35" s="84"/>
      <x:c r="N35" s="84"/>
    </x:row>
    <x:row r="36">
      <x:c r="A36" s="84"/>
      <x:c r="B36" s="84"/>
      <x:c r="C36" s="84"/>
      <x:c r="D36" s="84"/>
      <x:c r="E36" s="84"/>
      <x:c r="F36" s="84"/>
      <x:c r="G36" s="84"/>
      <x:c r="H36" s="84"/>
      <x:c r="I36" s="84"/>
      <x:c r="J36" s="84"/>
      <x:c r="K36" s="84"/>
      <x:c r="L36" s="84"/>
      <x:c r="M36" s="84"/>
      <x:c r="N36" s="84"/>
    </x:row>
    <x:row r="37">
      <x:c r="A37" s="84"/>
      <x:c r="B37" s="84"/>
      <x:c r="C37" s="84"/>
      <x:c r="D37" s="84"/>
      <x:c r="E37" s="84"/>
      <x:c r="F37" s="84"/>
      <x:c r="G37" s="84"/>
      <x:c r="H37" s="84"/>
      <x:c r="I37" s="84"/>
      <x:c r="J37" s="84"/>
      <x:c r="K37" s="84"/>
      <x:c r="L37" s="84"/>
      <x:c r="M37" s="84"/>
      <x:c r="N37" s="84"/>
    </x:row>
    <x:row r="38">
      <x:c r="A38" s="84"/>
      <x:c r="B38" s="84"/>
      <x:c r="C38" s="84"/>
      <x:c r="D38" s="84"/>
      <x:c r="E38" s="84"/>
      <x:c r="F38" s="84"/>
      <x:c r="G38" s="84"/>
      <x:c r="H38" s="84"/>
      <x:c r="I38" s="84"/>
      <x:c r="J38" s="84"/>
      <x:c r="K38" s="84"/>
      <x:c r="L38" s="84"/>
      <x:c r="M38" s="84"/>
      <x:c r="N38" s="84"/>
    </x:row>
    <x:row r="39">
      <x:c r="A39" s="84"/>
      <x:c r="B39" s="84"/>
      <x:c r="C39" s="84"/>
      <x:c r="D39" s="84"/>
      <x:c r="E39" s="84"/>
      <x:c r="F39" s="84"/>
      <x:c r="G39" s="84"/>
      <x:c r="H39" s="84"/>
      <x:c r="I39" s="84"/>
      <x:c r="J39" s="84"/>
      <x:c r="K39" s="84"/>
      <x:c r="L39" s="84"/>
      <x:c r="M39" s="84"/>
      <x:c r="N39" s="84"/>
    </x:row>
    <x:row r="40">
      <x:c r="A40" s="84"/>
      <x:c r="B40" s="84"/>
      <x:c r="C40" s="84"/>
      <x:c r="D40" s="84"/>
      <x:c r="E40" s="84"/>
      <x:c r="F40" s="84"/>
      <x:c r="G40" s="84"/>
      <x:c r="H40" s="84"/>
      <x:c r="I40" s="84"/>
      <x:c r="J40" s="84"/>
      <x:c r="K40" s="84"/>
      <x:c r="L40" s="84"/>
      <x:c r="M40" s="84"/>
      <x:c r="N40" s="84"/>
    </x:row>
    <x:row r="41">
      <x:c r="A41" s="84"/>
      <x:c r="B41" s="84"/>
      <x:c r="C41" s="84"/>
      <x:c r="D41" s="84"/>
      <x:c r="E41" s="84"/>
      <x:c r="F41" s="84"/>
      <x:c r="G41" s="84"/>
      <x:c r="H41" s="84"/>
      <x:c r="I41" s="84"/>
      <x:c r="J41" s="84"/>
      <x:c r="K41" s="84"/>
      <x:c r="L41" s="84"/>
      <x:c r="M41" s="84"/>
      <x:c r="N41" s="84"/>
    </x:row>
    <x:row r="42">
      <x:c r="A42" s="84"/>
      <x:c r="B42" s="84"/>
      <x:c r="C42" s="84"/>
      <x:c r="D42" s="84"/>
      <x:c r="E42" s="84"/>
      <x:c r="F42" s="84"/>
      <x:c r="G42" s="84"/>
      <x:c r="H42" s="84"/>
      <x:c r="I42" s="84"/>
      <x:c r="J42" s="84"/>
      <x:c r="K42" s="84"/>
      <x:c r="L42" s="84"/>
      <x:c r="M42" s="84"/>
      <x:c r="N42" s="84"/>
    </x:row>
    <x:row r="43">
      <x:c r="A43" s="84"/>
      <x:c r="B43" s="84"/>
      <x:c r="C43" s="84"/>
      <x:c r="D43" s="84"/>
      <x:c r="E43" s="84"/>
      <x:c r="F43" s="84"/>
      <x:c r="G43" s="84"/>
      <x:c r="H43" s="84"/>
      <x:c r="I43" s="84"/>
      <x:c r="J43" s="84"/>
      <x:c r="K43" s="84"/>
      <x:c r="L43" s="84"/>
      <x:c r="M43" s="84"/>
      <x:c r="N43" s="84"/>
    </x:row>
    <x:row r="44">
      <x:c r="A44" s="84"/>
      <x:c r="B44" s="84"/>
      <x:c r="C44" s="84"/>
      <x:c r="D44" s="84"/>
      <x:c r="E44" s="84"/>
      <x:c r="F44" s="84"/>
      <x:c r="G44" s="84"/>
      <x:c r="H44" s="84"/>
      <x:c r="I44" s="84"/>
      <x:c r="J44" s="84"/>
      <x:c r="K44" s="84"/>
      <x:c r="L44" s="84"/>
      <x:c r="M44" s="84"/>
      <x:c r="N44" s="84"/>
    </x:row>
    <x:row r="45">
      <x:c r="A45" s="84"/>
      <x:c r="B45" s="84"/>
      <x:c r="C45" s="84"/>
      <x:c r="D45" s="84"/>
      <x:c r="E45" s="84"/>
      <x:c r="F45" s="84"/>
      <x:c r="G45" s="84"/>
      <x:c r="H45" s="84"/>
      <x:c r="I45" s="84"/>
      <x:c r="J45" s="84"/>
      <x:c r="K45" s="84"/>
      <x:c r="L45" s="84"/>
      <x:c r="M45" s="84"/>
      <x:c r="N45" s="84"/>
    </x:row>
    <x:row r="46">
      <x:c r="A46" s="84"/>
      <x:c r="B46" s="84"/>
      <x:c r="C46" s="84"/>
      <x:c r="D46" s="84"/>
      <x:c r="E46" s="84"/>
      <x:c r="F46" s="84"/>
      <x:c r="G46" s="84"/>
      <x:c r="H46" s="84"/>
      <x:c r="I46" s="84"/>
      <x:c r="J46" s="84"/>
      <x:c r="K46" s="84"/>
      <x:c r="L46" s="84"/>
      <x:c r="M46" s="84"/>
      <x:c r="N46" s="84"/>
    </x:row>
    <x:row r="47">
      <x:c r="A47" s="84"/>
      <x:c r="B47" s="84"/>
      <x:c r="C47" s="84"/>
      <x:c r="D47" s="84"/>
      <x:c r="E47" s="84"/>
      <x:c r="F47" s="84"/>
      <x:c r="G47" s="84"/>
      <x:c r="H47" s="84"/>
      <x:c r="I47" s="84"/>
      <x:c r="J47" s="84"/>
      <x:c r="K47" s="84"/>
      <x:c r="L47" s="84"/>
      <x:c r="M47" s="84"/>
      <x:c r="N47" s="84"/>
    </x:row>
    <x:row r="48">
      <x:c r="A48" s="84"/>
      <x:c r="B48" s="84"/>
      <x:c r="C48" s="84"/>
      <x:c r="D48" s="84"/>
      <x:c r="E48" s="84"/>
      <x:c r="F48" s="84"/>
      <x:c r="G48" s="84"/>
      <x:c r="H48" s="84"/>
      <x:c r="I48" s="84"/>
      <x:c r="J48" s="84"/>
      <x:c r="K48" s="84"/>
      <x:c r="L48" s="84"/>
      <x:c r="M48" s="84"/>
      <x:c r="N48" s="84"/>
    </x:row>
    <x:row r="49">
      <x:c r="A49" s="84"/>
      <x:c r="B49" s="84"/>
      <x:c r="C49" s="84"/>
      <x:c r="D49" s="84"/>
      <x:c r="E49" s="84"/>
      <x:c r="F49" s="84"/>
      <x:c r="G49" s="84"/>
      <x:c r="H49" s="84"/>
      <x:c r="I49" s="84"/>
      <x:c r="J49" s="84"/>
      <x:c r="K49" s="84"/>
      <x:c r="L49" s="84"/>
      <x:c r="M49" s="84"/>
      <x:c r="N49" s="84"/>
    </x:row>
    <x:row r="50">
      <x:c r="A50" s="84"/>
      <x:c r="B50" s="84"/>
      <x:c r="C50" s="84"/>
      <x:c r="D50" s="84"/>
      <x:c r="E50" s="84"/>
      <x:c r="F50" s="84"/>
      <x:c r="G50" s="84"/>
      <x:c r="H50" s="84"/>
      <x:c r="I50" s="84"/>
      <x:c r="J50" s="84"/>
      <x:c r="K50" s="84"/>
      <x:c r="L50" s="84"/>
      <x:c r="M50" s="84"/>
      <x:c r="N50" s="84"/>
    </x:row>
    <x:row r="51">
      <x:c r="A51" s="84"/>
      <x:c r="B51" s="84"/>
      <x:c r="C51" s="84"/>
      <x:c r="D51" s="84"/>
      <x:c r="E51" s="84"/>
      <x:c r="F51" s="84"/>
      <x:c r="G51" s="84"/>
      <x:c r="H51" s="84"/>
      <x:c r="I51" s="84"/>
      <x:c r="J51" s="84"/>
      <x:c r="K51" s="84"/>
      <x:c r="L51" s="84"/>
      <x:c r="M51" s="84"/>
      <x:c r="N51" s="84"/>
    </x:row>
    <x:row r="52">
      <x:c r="A52" s="84"/>
      <x:c r="B52" s="84"/>
      <x:c r="C52" s="84"/>
      <x:c r="D52" s="84"/>
      <x:c r="E52" s="84"/>
      <x:c r="F52" s="84"/>
      <x:c r="G52" s="84"/>
      <x:c r="H52" s="84"/>
      <x:c r="I52" s="84"/>
      <x:c r="J52" s="84"/>
      <x:c r="K52" s="84"/>
      <x:c r="L52" s="84"/>
      <x:c r="M52" s="84"/>
      <x:c r="N52" s="84"/>
    </x:row>
    <x:row r="53">
      <x:c r="A53" s="84"/>
      <x:c r="B53" s="84"/>
      <x:c r="C53" s="84"/>
      <x:c r="D53" s="84"/>
      <x:c r="E53" s="84"/>
      <x:c r="F53" s="84"/>
      <x:c r="G53" s="84"/>
      <x:c r="H53" s="84"/>
      <x:c r="I53" s="84"/>
      <x:c r="J53" s="84"/>
      <x:c r="K53" s="84"/>
      <x:c r="L53" s="84"/>
      <x:c r="M53" s="84"/>
      <x:c r="N53" s="84"/>
    </x:row>
    <x:row r="54">
      <x:c r="A54" s="84"/>
      <x:c r="B54" s="84"/>
      <x:c r="C54" s="84"/>
      <x:c r="D54" s="84"/>
      <x:c r="E54" s="84"/>
      <x:c r="F54" s="84"/>
      <x:c r="G54" s="84"/>
      <x:c r="H54" s="84"/>
      <x:c r="I54" s="84"/>
      <x:c r="J54" s="84"/>
      <x:c r="K54" s="84"/>
      <x:c r="L54" s="84"/>
      <x:c r="M54" s="84"/>
      <x:c r="N54" s="84"/>
    </x:row>
    <x:row r="55">
      <x:c r="A55" s="84"/>
      <x:c r="B55" s="84"/>
      <x:c r="C55" s="84"/>
      <x:c r="D55" s="84"/>
      <x:c r="E55" s="84"/>
      <x:c r="F55" s="84"/>
      <x:c r="G55" s="84"/>
      <x:c r="H55" s="84"/>
      <x:c r="I55" s="84"/>
      <x:c r="J55" s="84"/>
      <x:c r="K55" s="84"/>
      <x:c r="L55" s="84"/>
      <x:c r="M55" s="84"/>
      <x:c r="N55" s="84"/>
    </x:row>
    <x:row r="56">
      <x:c r="A56" s="84"/>
      <x:c r="B56" s="84"/>
      <x:c r="C56" s="84"/>
      <x:c r="D56" s="84"/>
      <x:c r="E56" s="84"/>
      <x:c r="F56" s="84"/>
      <x:c r="G56" s="84"/>
      <x:c r="H56" s="84"/>
      <x:c r="I56" s="84"/>
      <x:c r="J56" s="84"/>
      <x:c r="K56" s="84"/>
      <x:c r="L56" s="84"/>
      <x:c r="M56" s="84"/>
      <x:c r="N56" s="84"/>
    </x:row>
    <x:row r="57">
      <x:c r="A57" s="84"/>
      <x:c r="B57" s="84"/>
      <x:c r="C57" s="84"/>
      <x:c r="D57" s="84"/>
      <x:c r="E57" s="84"/>
      <x:c r="F57" s="84"/>
      <x:c r="G57" s="84"/>
      <x:c r="H57" s="84"/>
      <x:c r="I57" s="84"/>
      <x:c r="J57" s="84"/>
      <x:c r="K57" s="84"/>
      <x:c r="L57" s="84"/>
      <x:c r="M57" s="84"/>
      <x:c r="N57" s="84"/>
    </x:row>
    <x:row r="58">
      <x:c r="A58" s="84"/>
      <x:c r="B58" s="84"/>
      <x:c r="C58" s="84"/>
      <x:c r="D58" s="84"/>
      <x:c r="E58" s="84"/>
      <x:c r="F58" s="84"/>
      <x:c r="G58" s="84"/>
      <x:c r="H58" s="84"/>
      <x:c r="I58" s="84"/>
      <x:c r="J58" s="84"/>
      <x:c r="K58" s="84"/>
      <x:c r="L58" s="84"/>
      <x:c r="M58" s="84"/>
      <x:c r="N58" s="84"/>
    </x:row>
    <x:row r="59">
      <x:c r="A59" s="84"/>
      <x:c r="B59" s="84"/>
      <x:c r="C59" s="84"/>
      <x:c r="D59" s="84"/>
      <x:c r="E59" s="84"/>
      <x:c r="F59" s="84"/>
      <x:c r="G59" s="84"/>
      <x:c r="H59" s="84"/>
      <x:c r="I59" s="84"/>
      <x:c r="J59" s="84"/>
      <x:c r="K59" s="84"/>
      <x:c r="L59" s="84"/>
      <x:c r="M59" s="84"/>
      <x:c r="N59" s="84"/>
    </x:row>
    <x:row r="60">
      <x:c r="A60" s="84"/>
      <x:c r="B60" s="84"/>
      <x:c r="C60" s="84"/>
      <x:c r="D60" s="84"/>
      <x:c r="E60" s="84"/>
      <x:c r="F60" s="84"/>
      <x:c r="G60" s="84"/>
      <x:c r="H60" s="84"/>
      <x:c r="I60" s="84"/>
      <x:c r="J60" s="84"/>
      <x:c r="K60" s="84"/>
      <x:c r="L60" s="84"/>
      <x:c r="M60" s="84"/>
      <x:c r="N60" s="84"/>
    </x:row>
  </x:sheetData>
  <x:mergeCells>
    <x:mergeCell ref="A1:N1"/>
    <x:mergeCell ref="A3:N3"/>
    <x:mergeCell ref="A13:J1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597C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6" t="str">
        <x:v>Inventory and media cash plan</x:v>
      </x:c>
      <x:c r="B1" s="84"/>
      <x:c r="C1" s="84"/>
      <x:c r="D1" s="84"/>
      <x:c r="E1" s="84"/>
      <x:c r="F1" s="84"/>
      <x:c r="G1" s="84"/>
      <x:c r="H1" s="84"/>
    </x:row>
    <x:row r="2">
      <x:c r="A2" s="85"/>
      <x:c r="B2" s="85"/>
      <x:c r="C2" s="85"/>
      <x:c r="D2" s="85"/>
      <x:c r="E2" s="85"/>
      <x:c r="F2" s="85"/>
      <x:c r="G2" s="85"/>
      <x:c r="H2" s="85"/>
    </x:row>
    <x:row r="3" ht="34" customHeight="1">
      <x:c r="A3" s="86" t="str">
        <x:v>Six-month cash view. Opening cash rolls forward automatically after the first month.</x:v>
      </x:c>
      <x:c r="B3" s="84"/>
      <x:c r="C3" s="84"/>
      <x:c r="D3" s="84"/>
      <x:c r="E3" s="84"/>
      <x:c r="F3" s="84"/>
      <x:c r="G3" s="84"/>
      <x:c r="H3" s="84"/>
    </x:row>
    <x:row r="4">
      <x:c r="A4" s="84"/>
      <x:c r="B4" s="84"/>
      <x:c r="C4" s="84"/>
      <x:c r="D4" s="84"/>
      <x:c r="E4" s="84"/>
      <x:c r="F4" s="84"/>
      <x:c r="G4" s="84"/>
      <x:c r="H4" s="84"/>
    </x:row>
    <x:row r="5" ht="32" customHeight="1">
      <x:c r="A5" s="29" t="str">
        <x:v>Month</x:v>
      </x:c>
      <x:c r="B5" s="30" t="str">
        <x:v>Opening cash</x:v>
      </x:c>
      <x:c r="C5" s="30" t="str">
        <x:v>Cash receipts</x:v>
      </x:c>
      <x:c r="D5" s="30" t="str">
        <x:v>Operating costs</x:v>
      </x:c>
      <x:c r="E5" s="30" t="str">
        <x:v>Media spend</x:v>
      </x:c>
      <x:c r="F5" s="30" t="str">
        <x:v>Inventory orders</x:v>
      </x:c>
      <x:c r="G5" s="30" t="str">
        <x:v>Tax / other</x:v>
      </x:c>
      <x:c r="H5" s="31" t="str">
        <x:v>Closing cash</x:v>
      </x:c>
    </x:row>
    <x:row r="6">
      <x:c r="A6" s="117" t="n">
        <x:v>46266</x:v>
      </x:c>
      <x:c r="B6" s="118" t="n">
        <x:v>180000</x:v>
      </x:c>
      <x:c r="C6" s="99" t="n">
        <x:v>120000</x:v>
      </x:c>
      <x:c r="D6" s="99" t="n">
        <x:v>52000</x:v>
      </x:c>
      <x:c r="E6" s="99" t="n">
        <x:v>24000</x:v>
      </x:c>
      <x:c r="F6" s="99" t="n">
        <x:v>65000</x:v>
      </x:c>
      <x:c r="G6" s="99" t="n">
        <x:v>8000</x:v>
      </x:c>
      <x:c r="H6" s="100" t="n">
        <x:f>B6+C6-D6-E6-F6-G6</x:f>
        <x:v>151000</x:v>
      </x:c>
    </x:row>
    <x:row r="7">
      <x:c r="A7" s="119" t="n">
        <x:v>46296</x:v>
      </x:c>
      <x:c r="B7" s="100" t="n">
        <x:f>IF(A7="","",H6)</x:f>
        <x:v>151000</x:v>
      </x:c>
      <x:c r="C7" s="105" t="n">
        <x:v>138000</x:v>
      </x:c>
      <x:c r="D7" s="105" t="n">
        <x:v>54000</x:v>
      </x:c>
      <x:c r="E7" s="105" t="n">
        <x:v>28000</x:v>
      </x:c>
      <x:c r="F7" s="105" t="n">
        <x:v>30000</x:v>
      </x:c>
      <x:c r="G7" s="105" t="n">
        <x:v>12000</x:v>
      </x:c>
      <x:c r="H7" s="106" t="n">
        <x:f>IF(A7="","",B7+C7-D7-E7-F7-G7)</x:f>
        <x:v>165000</x:v>
      </x:c>
    </x:row>
    <x:row r="8">
      <x:c r="A8" s="119" t="n">
        <x:v>46327</x:v>
      </x:c>
      <x:c r="B8" s="106" t="n">
        <x:f>IF(A8="","",H7)</x:f>
        <x:v>165000</x:v>
      </x:c>
      <x:c r="C8" s="105" t="n">
        <x:v>176000</x:v>
      </x:c>
      <x:c r="D8" s="105" t="n">
        <x:v>58000</x:v>
      </x:c>
      <x:c r="E8" s="105" t="n">
        <x:v>36000</x:v>
      </x:c>
      <x:c r="F8" s="105" t="n">
        <x:v>92000</x:v>
      </x:c>
      <x:c r="G8" s="105" t="n">
        <x:v>10000</x:v>
      </x:c>
      <x:c r="H8" s="106" t="n">
        <x:f>IF(A8="","",B8+C8-D8-E8-F8-G8)</x:f>
        <x:v>145000</x:v>
      </x:c>
    </x:row>
    <x:row r="9">
      <x:c r="A9" s="119" t="n">
        <x:v>46357</x:v>
      </x:c>
      <x:c r="B9" s="106" t="n">
        <x:f>IF(A9="","",H8)</x:f>
        <x:v>145000</x:v>
      </x:c>
      <x:c r="C9" s="105" t="n">
        <x:v>230000</x:v>
      </x:c>
      <x:c r="D9" s="105" t="n">
        <x:v>65000</x:v>
      </x:c>
      <x:c r="E9" s="105" t="n">
        <x:v>48000</x:v>
      </x:c>
      <x:c r="F9" s="105" t="n">
        <x:v>45000</x:v>
      </x:c>
      <x:c r="G9" s="105" t="n">
        <x:v>18000</x:v>
      </x:c>
      <x:c r="H9" s="106" t="n">
        <x:f>IF(A9="","",B9+C9-D9-E9-F9-G9)</x:f>
        <x:v>199000</x:v>
      </x:c>
    </x:row>
    <x:row r="10">
      <x:c r="A10" s="119" t="n">
        <x:v>46388</x:v>
      </x:c>
      <x:c r="B10" s="106" t="n">
        <x:f>IF(A10="","",H9)</x:f>
        <x:v>199000</x:v>
      </x:c>
      <x:c r="C10" s="105" t="n">
        <x:v>142000</x:v>
      </x:c>
      <x:c r="D10" s="105" t="n">
        <x:v>56000</x:v>
      </x:c>
      <x:c r="E10" s="105" t="n">
        <x:v>26000</x:v>
      </x:c>
      <x:c r="F10" s="105" t="n">
        <x:v>75000</x:v>
      </x:c>
      <x:c r="G10" s="105" t="n">
        <x:v>9000</x:v>
      </x:c>
      <x:c r="H10" s="106" t="n">
        <x:f>IF(A10="","",B10+C10-D10-E10-F10-G10)</x:f>
        <x:v>175000</x:v>
      </x:c>
    </x:row>
    <x:row r="11">
      <x:c r="A11" s="119" t="n">
        <x:v>46419</x:v>
      </x:c>
      <x:c r="B11" s="106" t="n">
        <x:f>IF(A11="","",H10)</x:f>
        <x:v>175000</x:v>
      </x:c>
      <x:c r="C11" s="105" t="n">
        <x:v>135000</x:v>
      </x:c>
      <x:c r="D11" s="105" t="n">
        <x:v>55000</x:v>
      </x:c>
      <x:c r="E11" s="105" t="n">
        <x:v>25000</x:v>
      </x:c>
      <x:c r="F11" s="105" t="n">
        <x:v>35000</x:v>
      </x:c>
      <x:c r="G11" s="105" t="n">
        <x:v>8000</x:v>
      </x:c>
      <x:c r="H11" s="106" t="n">
        <x:f>IF(A11="","",B11+C11-D11-E11-F11-G11)</x:f>
        <x:v>187000</x:v>
      </x:c>
    </x:row>
    <x:row r="12">
      <x:c r="A12" s="119"/>
      <x:c r="B12" s="106" t="str">
        <x:f>IF(A12="","",H11)</x:f>
      </x:c>
      <x:c r="C12" s="105"/>
      <x:c r="D12" s="105"/>
      <x:c r="E12" s="105"/>
      <x:c r="F12" s="105"/>
      <x:c r="G12" s="105"/>
      <x:c r="H12" s="106" t="str">
        <x:f>IF(A12="","",B12+C12-D12-E12-F12-G12)</x:f>
      </x:c>
    </x:row>
    <x:row r="13">
      <x:c r="A13" s="119"/>
      <x:c r="B13" s="106" t="str">
        <x:f>IF(A13="","",H12)</x:f>
      </x:c>
      <x:c r="C13" s="105"/>
      <x:c r="D13" s="105"/>
      <x:c r="E13" s="105"/>
      <x:c r="F13" s="105"/>
      <x:c r="G13" s="105"/>
      <x:c r="H13" s="106" t="str">
        <x:f>IF(A13="","",B13+C13-D13-E13-F13-G13)</x:f>
      </x:c>
    </x:row>
    <x:row r="14">
      <x:c r="A14" s="119"/>
      <x:c r="B14" s="106" t="str">
        <x:f>IF(A14="","",H13)</x:f>
      </x:c>
      <x:c r="C14" s="105"/>
      <x:c r="D14" s="105"/>
      <x:c r="E14" s="105"/>
      <x:c r="F14" s="105"/>
      <x:c r="G14" s="105"/>
      <x:c r="H14" s="106" t="str">
        <x:f>IF(A14="","",B14+C14-D14-E14-F14-G14)</x:f>
      </x:c>
    </x:row>
    <x:row r="15">
      <x:c r="A15" s="119"/>
      <x:c r="B15" s="106" t="str">
        <x:f>IF(A15="","",H14)</x:f>
      </x:c>
      <x:c r="C15" s="105"/>
      <x:c r="D15" s="105"/>
      <x:c r="E15" s="105"/>
      <x:c r="F15" s="105"/>
      <x:c r="G15" s="105"/>
      <x:c r="H15" s="106" t="str">
        <x:f>IF(A15="","",B15+C15-D15-E15-F15-G15)</x:f>
      </x:c>
    </x:row>
    <x:row r="16">
      <x:c r="A16" s="119"/>
      <x:c r="B16" s="106" t="str">
        <x:f>IF(A16="","",H15)</x:f>
      </x:c>
      <x:c r="C16" s="105"/>
      <x:c r="D16" s="105"/>
      <x:c r="E16" s="105"/>
      <x:c r="F16" s="105"/>
      <x:c r="G16" s="105"/>
      <x:c r="H16" s="106" t="str">
        <x:f>IF(A16="","",B16+C16-D16-E16-F16-G16)</x:f>
      </x:c>
    </x:row>
    <x:row r="17">
      <x:c r="A17" s="119"/>
      <x:c r="B17" s="106" t="str">
        <x:f>IF(A17="","",H16)</x:f>
      </x:c>
      <x:c r="C17" s="105"/>
      <x:c r="D17" s="105"/>
      <x:c r="E17" s="105"/>
      <x:c r="F17" s="105"/>
      <x:c r="G17" s="105"/>
      <x:c r="H17" s="106" t="str">
        <x:f>IF(A17="","",B17+C17-D17-E17-F17-G17)</x:f>
      </x:c>
    </x:row>
    <x:row r="18">
      <x:c r="A18" s="84"/>
      <x:c r="B18" s="84"/>
      <x:c r="C18" s="84"/>
      <x:c r="D18" s="84"/>
      <x:c r="E18" s="84"/>
      <x:c r="F18" s="84"/>
      <x:c r="G18" s="84"/>
      <x:c r="H18" s="84"/>
    </x:row>
    <x:row r="19">
      <x:c r="A19" s="84"/>
      <x:c r="B19" s="84"/>
      <x:c r="C19" s="84"/>
      <x:c r="D19" s="84"/>
      <x:c r="E19" s="84"/>
      <x:c r="F19" s="84"/>
      <x:c r="G19" s="84"/>
      <x:c r="H19" s="84"/>
    </x:row>
    <x:row r="20" ht="24" customHeight="1">
      <x:c r="A20" s="15" t="str">
        <x:v>Decision checks</x:v>
      </x:c>
      <x:c r="B20" s="16"/>
      <x:c r="C20" s="16"/>
      <x:c r="D20" s="16"/>
      <x:c r="E20" s="16"/>
      <x:c r="F20" s="16"/>
      <x:c r="G20" s="16"/>
      <x:c r="H20" s="17"/>
    </x:row>
    <x:row r="21">
      <x:c r="A21" s="90" t="str">
        <x:v>Lowest closing cash</x:v>
      </x:c>
      <x:c r="B21" s="91" t="n">
        <x:f>MIN(H6:H17)</x:f>
        <x:v>145000</x:v>
      </x:c>
      <x:c r="C21" s="84"/>
      <x:c r="D21" s="84"/>
      <x:c r="E21" s="84"/>
      <x:c r="F21" s="84"/>
      <x:c r="G21" s="84"/>
      <x:c r="H21" s="84"/>
    </x:row>
    <x:row r="22">
      <x:c r="A22" s="92" t="str">
        <x:v>Month of lowest cash</x:v>
      </x:c>
      <x:c r="B22" s="120" t="n">
        <x:f>INDEX(A6:A17,MATCH(B21,H6:H17,0))</x:f>
        <x:v>46327</x:v>
      </x:c>
      <x:c r="C22" s="84"/>
      <x:c r="D22" s="84"/>
      <x:c r="E22" s="84"/>
      <x:c r="F22" s="84"/>
      <x:c r="G22" s="84"/>
      <x:c r="H22" s="84"/>
    </x:row>
    <x:row r="23">
      <x:c r="A23" s="94" t="str">
        <x:v>Cash below zero?</x:v>
      </x:c>
      <x:c r="B23" s="94" t="str">
        <x:f>IF(B21&lt;0,"Yes - revise commitments","No in current inputs")</x:f>
        <x:v>No in current inputs</x:v>
      </x:c>
      <x:c r="C23" s="84"/>
      <x:c r="D23" s="84"/>
      <x:c r="E23" s="84"/>
      <x:c r="F23" s="84"/>
      <x:c r="G23" s="84"/>
      <x:c r="H23" s="84"/>
    </x:row>
    <x:row r="24">
      <x:c r="A24" s="84"/>
      <x:c r="B24" s="84"/>
      <x:c r="C24" s="84"/>
      <x:c r="D24" s="84"/>
      <x:c r="E24" s="84"/>
      <x:c r="F24" s="84"/>
      <x:c r="G24" s="84"/>
      <x:c r="H24" s="84"/>
    </x:row>
    <x:row r="25">
      <x:c r="A25" s="84"/>
      <x:c r="B25" s="84"/>
      <x:c r="C25" s="84"/>
      <x:c r="D25" s="84"/>
      <x:c r="E25" s="84"/>
      <x:c r="F25" s="84"/>
      <x:c r="G25" s="84"/>
      <x:c r="H25" s="84"/>
    </x:row>
    <x:row r="26">
      <x:c r="A26" s="84"/>
      <x:c r="B26" s="84"/>
      <x:c r="C26" s="84"/>
      <x:c r="D26" s="84"/>
      <x:c r="E26" s="84"/>
      <x:c r="F26" s="84"/>
      <x:c r="G26" s="84"/>
      <x:c r="H26" s="84"/>
    </x:row>
    <x:row r="27">
      <x:c r="A27" s="84"/>
      <x:c r="B27" s="84"/>
      <x:c r="C27" s="84"/>
      <x:c r="D27" s="84"/>
      <x:c r="E27" s="84"/>
      <x:c r="F27" s="84"/>
      <x:c r="G27" s="84"/>
      <x:c r="H27" s="84"/>
    </x:row>
    <x:row r="28">
      <x:c r="A28" s="84"/>
      <x:c r="B28" s="84"/>
      <x:c r="C28" s="84"/>
      <x:c r="D28" s="84"/>
      <x:c r="E28" s="84"/>
      <x:c r="F28" s="84"/>
      <x:c r="G28" s="84"/>
      <x:c r="H28" s="84"/>
    </x:row>
    <x:row r="29">
      <x:c r="A29" s="84"/>
      <x:c r="B29" s="84"/>
      <x:c r="C29" s="84"/>
      <x:c r="D29" s="84"/>
      <x:c r="E29" s="84"/>
      <x:c r="F29" s="84"/>
      <x:c r="G29" s="84"/>
      <x:c r="H29" s="84"/>
    </x:row>
    <x:row r="30">
      <x:c r="A30" s="84"/>
      <x:c r="B30" s="84"/>
      <x:c r="C30" s="84"/>
      <x:c r="D30" s="84"/>
      <x:c r="E30" s="84"/>
      <x:c r="F30" s="84"/>
      <x:c r="G30" s="84"/>
      <x:c r="H30" s="84"/>
    </x:row>
    <x:row r="31">
      <x:c r="A31" s="84"/>
      <x:c r="B31" s="84"/>
      <x:c r="C31" s="84"/>
      <x:c r="D31" s="84"/>
      <x:c r="E31" s="84"/>
      <x:c r="F31" s="84"/>
      <x:c r="G31" s="84"/>
      <x:c r="H31" s="84"/>
    </x:row>
    <x:row r="32">
      <x:c r="A32" s="84"/>
      <x:c r="B32" s="84"/>
      <x:c r="C32" s="84"/>
      <x:c r="D32" s="84"/>
      <x:c r="E32" s="84"/>
      <x:c r="F32" s="84"/>
      <x:c r="G32" s="84"/>
      <x:c r="H32" s="84"/>
    </x:row>
    <x:row r="33">
      <x:c r="A33" s="84"/>
      <x:c r="B33" s="84"/>
      <x:c r="C33" s="84"/>
      <x:c r="D33" s="84"/>
      <x:c r="E33" s="84"/>
      <x:c r="F33" s="84"/>
      <x:c r="G33" s="84"/>
      <x:c r="H33" s="84"/>
    </x:row>
    <x:row r="34">
      <x:c r="A34" s="84"/>
      <x:c r="B34" s="84"/>
      <x:c r="C34" s="84"/>
      <x:c r="D34" s="84"/>
      <x:c r="E34" s="84"/>
      <x:c r="F34" s="84"/>
      <x:c r="G34" s="84"/>
      <x:c r="H34" s="84"/>
    </x:row>
    <x:row r="35">
      <x:c r="A35" s="84"/>
      <x:c r="B35" s="84"/>
      <x:c r="C35" s="84"/>
      <x:c r="D35" s="84"/>
      <x:c r="E35" s="84"/>
      <x:c r="F35" s="84"/>
      <x:c r="G35" s="84"/>
      <x:c r="H35" s="84"/>
    </x:row>
    <x:row r="36">
      <x:c r="A36" s="84"/>
      <x:c r="B36" s="84"/>
      <x:c r="C36" s="84"/>
      <x:c r="D36" s="84"/>
      <x:c r="E36" s="84"/>
      <x:c r="F36" s="84"/>
      <x:c r="G36" s="84"/>
      <x:c r="H36" s="84"/>
    </x:row>
    <x:row r="37">
      <x:c r="A37" s="84"/>
      <x:c r="B37" s="84"/>
      <x:c r="C37" s="84"/>
      <x:c r="D37" s="84"/>
      <x:c r="E37" s="84"/>
      <x:c r="F37" s="84"/>
      <x:c r="G37" s="84"/>
      <x:c r="H37" s="84"/>
    </x:row>
    <x:row r="38">
      <x:c r="A38" s="84"/>
      <x:c r="B38" s="84"/>
      <x:c r="C38" s="84"/>
      <x:c r="D38" s="84"/>
      <x:c r="E38" s="84"/>
      <x:c r="F38" s="84"/>
      <x:c r="G38" s="84"/>
      <x:c r="H38" s="84"/>
    </x:row>
    <x:row r="39">
      <x:c r="A39" s="84"/>
      <x:c r="B39" s="84"/>
      <x:c r="C39" s="84"/>
      <x:c r="D39" s="84"/>
      <x:c r="E39" s="84"/>
      <x:c r="F39" s="84"/>
      <x:c r="G39" s="84"/>
      <x:c r="H39" s="84"/>
    </x:row>
    <x:row r="40">
      <x:c r="A40" s="84"/>
      <x:c r="B40" s="84"/>
      <x:c r="C40" s="84"/>
      <x:c r="D40" s="84"/>
      <x:c r="E40" s="84"/>
      <x:c r="F40" s="84"/>
      <x:c r="G40" s="84"/>
      <x:c r="H40" s="84"/>
    </x:row>
    <x:row r="41">
      <x:c r="A41" s="84"/>
      <x:c r="B41" s="84"/>
      <x:c r="C41" s="84"/>
      <x:c r="D41" s="84"/>
      <x:c r="E41" s="84"/>
      <x:c r="F41" s="84"/>
      <x:c r="G41" s="84"/>
      <x:c r="H41" s="84"/>
    </x:row>
    <x:row r="42">
      <x:c r="A42" s="84"/>
      <x:c r="B42" s="84"/>
      <x:c r="C42" s="84"/>
      <x:c r="D42" s="84"/>
      <x:c r="E42" s="84"/>
      <x:c r="F42" s="84"/>
      <x:c r="G42" s="84"/>
      <x:c r="H42" s="84"/>
    </x:row>
    <x:row r="43">
      <x:c r="A43" s="84"/>
      <x:c r="B43" s="84"/>
      <x:c r="C43" s="84"/>
      <x:c r="D43" s="84"/>
      <x:c r="E43" s="84"/>
      <x:c r="F43" s="84"/>
      <x:c r="G43" s="84"/>
      <x:c r="H43" s="84"/>
    </x:row>
    <x:row r="44">
      <x:c r="A44" s="84"/>
      <x:c r="B44" s="84"/>
      <x:c r="C44" s="84"/>
      <x:c r="D44" s="84"/>
      <x:c r="E44" s="84"/>
      <x:c r="F44" s="84"/>
      <x:c r="G44" s="84"/>
      <x:c r="H44" s="84"/>
    </x:row>
    <x:row r="45">
      <x:c r="A45" s="84"/>
      <x:c r="B45" s="84"/>
      <x:c r="C45" s="84"/>
      <x:c r="D45" s="84"/>
      <x:c r="E45" s="84"/>
      <x:c r="F45" s="84"/>
      <x:c r="G45" s="84"/>
      <x:c r="H45" s="84"/>
    </x:row>
    <x:row r="46">
      <x:c r="A46" s="84"/>
      <x:c r="B46" s="84"/>
      <x:c r="C46" s="84"/>
      <x:c r="D46" s="84"/>
      <x:c r="E46" s="84"/>
      <x:c r="F46" s="84"/>
      <x:c r="G46" s="84"/>
      <x:c r="H46" s="84"/>
    </x:row>
    <x:row r="47">
      <x:c r="A47" s="84"/>
      <x:c r="B47" s="84"/>
      <x:c r="C47" s="84"/>
      <x:c r="D47" s="84"/>
      <x:c r="E47" s="84"/>
      <x:c r="F47" s="84"/>
      <x:c r="G47" s="84"/>
      <x:c r="H47" s="84"/>
    </x:row>
    <x:row r="48">
      <x:c r="A48" s="84"/>
      <x:c r="B48" s="84"/>
      <x:c r="C48" s="84"/>
      <x:c r="D48" s="84"/>
      <x:c r="E48" s="84"/>
      <x:c r="F48" s="84"/>
      <x:c r="G48" s="84"/>
      <x:c r="H48" s="84"/>
    </x:row>
    <x:row r="49">
      <x:c r="A49" s="84"/>
      <x:c r="B49" s="84"/>
      <x:c r="C49" s="84"/>
      <x:c r="D49" s="84"/>
      <x:c r="E49" s="84"/>
      <x:c r="F49" s="84"/>
      <x:c r="G49" s="84"/>
      <x:c r="H49" s="84"/>
    </x:row>
    <x:row r="50">
      <x:c r="A50" s="84"/>
      <x:c r="B50" s="84"/>
      <x:c r="C50" s="84"/>
      <x:c r="D50" s="84"/>
      <x:c r="E50" s="84"/>
      <x:c r="F50" s="84"/>
      <x:c r="G50" s="84"/>
      <x:c r="H50" s="84"/>
    </x:row>
    <x:row r="51">
      <x:c r="A51" s="84"/>
      <x:c r="B51" s="84"/>
      <x:c r="C51" s="84"/>
      <x:c r="D51" s="84"/>
      <x:c r="E51" s="84"/>
      <x:c r="F51" s="84"/>
      <x:c r="G51" s="84"/>
      <x:c r="H51" s="84"/>
    </x:row>
    <x:row r="52">
      <x:c r="A52" s="84"/>
      <x:c r="B52" s="84"/>
      <x:c r="C52" s="84"/>
      <x:c r="D52" s="84"/>
      <x:c r="E52" s="84"/>
      <x:c r="F52" s="84"/>
      <x:c r="G52" s="84"/>
      <x:c r="H52" s="84"/>
    </x:row>
    <x:row r="53">
      <x:c r="A53" s="84"/>
      <x:c r="B53" s="84"/>
      <x:c r="C53" s="84"/>
      <x:c r="D53" s="84"/>
      <x:c r="E53" s="84"/>
      <x:c r="F53" s="84"/>
      <x:c r="G53" s="84"/>
      <x:c r="H53" s="84"/>
    </x:row>
    <x:row r="54">
      <x:c r="A54" s="84"/>
      <x:c r="B54" s="84"/>
      <x:c r="C54" s="84"/>
      <x:c r="D54" s="84"/>
      <x:c r="E54" s="84"/>
      <x:c r="F54" s="84"/>
      <x:c r="G54" s="84"/>
      <x:c r="H54" s="84"/>
    </x:row>
    <x:row r="55">
      <x:c r="A55" s="84"/>
      <x:c r="B55" s="84"/>
      <x:c r="C55" s="84"/>
      <x:c r="D55" s="84"/>
      <x:c r="E55" s="84"/>
      <x:c r="F55" s="84"/>
      <x:c r="G55" s="84"/>
      <x:c r="H55" s="84"/>
    </x:row>
    <x:row r="56">
      <x:c r="A56" s="84"/>
      <x:c r="B56" s="84"/>
      <x:c r="C56" s="84"/>
      <x:c r="D56" s="84"/>
      <x:c r="E56" s="84"/>
      <x:c r="F56" s="84"/>
      <x:c r="G56" s="84"/>
      <x:c r="H56" s="84"/>
    </x:row>
    <x:row r="57">
      <x:c r="A57" s="84"/>
      <x:c r="B57" s="84"/>
      <x:c r="C57" s="84"/>
      <x:c r="D57" s="84"/>
      <x:c r="E57" s="84"/>
      <x:c r="F57" s="84"/>
      <x:c r="G57" s="84"/>
      <x:c r="H57" s="84"/>
    </x:row>
    <x:row r="58">
      <x:c r="A58" s="84"/>
      <x:c r="B58" s="84"/>
      <x:c r="C58" s="84"/>
      <x:c r="D58" s="84"/>
      <x:c r="E58" s="84"/>
      <x:c r="F58" s="84"/>
      <x:c r="G58" s="84"/>
      <x:c r="H58" s="84"/>
    </x:row>
    <x:row r="59">
      <x:c r="A59" s="84"/>
      <x:c r="B59" s="84"/>
      <x:c r="C59" s="84"/>
      <x:c r="D59" s="84"/>
      <x:c r="E59" s="84"/>
      <x:c r="F59" s="84"/>
      <x:c r="G59" s="84"/>
      <x:c r="H59" s="84"/>
    </x:row>
    <x:row r="60">
      <x:c r="A60" s="84"/>
      <x:c r="B60" s="84"/>
      <x:c r="C60" s="84"/>
      <x:c r="D60" s="84"/>
      <x:c r="E60" s="84"/>
      <x:c r="F60" s="84"/>
      <x:c r="G60" s="84"/>
      <x:c r="H60" s="84"/>
    </x:row>
  </x:sheetData>
  <x:mergeCells>
    <x:mergeCell ref="A1:H1"/>
    <x:mergeCell ref="A3:H3"/>
    <x:mergeCell ref="A20:H20"/>
  </x:mergeCells>
  <x:conditionalFormatting sqref="H6:H17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597C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6" hidden="0" customWidth="1"/>
    <x:col min="4" max="4" width="21" hidden="0" customWidth="1"/>
    <x:col min="5" max="5" width="42" hidden="0" customWidth="1"/>
    <x:col min="6" max="6" width="18" hidden="0" customWidth="1"/>
    <x:col min="7" max="7" width="18" hidden="0" customWidth="1"/>
    <x:col min="8" max="8" width="13" hidden="0" customWidth="1"/>
    <x:col min="9" max="9" width="32" hidden="0" customWidth="1"/>
  </x:cols>
  <x:sheetData>
    <x:row r="1" ht="30" customHeight="1">
      <x:c r="A1" s="6" t="str">
        <x:v>Commercial reporting map</x:v>
      </x:c>
      <x:c r="B1" s="84"/>
      <x:c r="C1" s="84"/>
      <x:c r="D1" s="84"/>
      <x:c r="E1" s="84"/>
      <x:c r="F1" s="84"/>
      <x:c r="G1" s="84"/>
      <x:c r="H1" s="84"/>
      <x:c r="I1" s="84"/>
    </x:row>
    <x:row r="2">
      <x:c r="A2" s="85"/>
      <x:c r="B2" s="85"/>
      <x:c r="C2" s="85"/>
      <x:c r="D2" s="85"/>
      <x:c r="E2" s="85"/>
      <x:c r="F2" s="85"/>
      <x:c r="G2" s="85"/>
      <x:c r="H2" s="85"/>
      <x:c r="I2" s="85"/>
    </x:row>
    <x:row r="3" ht="34" customHeight="1">
      <x:c r="A3" s="86" t="str">
        <x:v>Record the definition used for each decision metric. A metric is not reconciled until its owner, source, grain and treatment are agreed.</x:v>
      </x:c>
      <x:c r="B3" s="84"/>
      <x:c r="C3" s="84"/>
      <x:c r="D3" s="84"/>
      <x:c r="E3" s="84"/>
      <x:c r="F3" s="84"/>
      <x:c r="G3" s="84"/>
      <x:c r="H3" s="84"/>
      <x:c r="I3" s="84"/>
    </x:row>
    <x:row r="4">
      <x:c r="A4" s="84"/>
      <x:c r="B4" s="84"/>
      <x:c r="C4" s="84"/>
      <x:c r="D4" s="84"/>
      <x:c r="E4" s="84"/>
      <x:c r="F4" s="84"/>
      <x:c r="G4" s="84"/>
      <x:c r="H4" s="84"/>
      <x:c r="I4" s="84"/>
    </x:row>
    <x:row r="5" ht="32" customHeight="1">
      <x:c r="A5" s="29" t="str">
        <x:v>Metric</x:v>
      </x:c>
      <x:c r="B5" s="30" t="str">
        <x:v>Decision supported</x:v>
      </x:c>
      <x:c r="C5" s="30" t="str">
        <x:v>Owner</x:v>
      </x:c>
      <x:c r="D5" s="30" t="str">
        <x:v>Primary source</x:v>
      </x:c>
      <x:c r="E5" s="30" t="str">
        <x:v>Definition</x:v>
      </x:c>
      <x:c r="F5" s="30" t="str">
        <x:v>Grain</x:v>
      </x:c>
      <x:c r="G5" s="30" t="str">
        <x:v>Cadence</x:v>
      </x:c>
      <x:c r="H5" s="30" t="str">
        <x:v>Agreed?</x:v>
      </x:c>
      <x:c r="I5" s="31" t="str">
        <x:v>Next action</x:v>
      </x:c>
    </x:row>
    <x:row r="6" ht="44" customHeight="1">
      <x:c r="A6" s="79" t="str">
        <x:v>Net revenue</x:v>
      </x:c>
      <x:c r="B6" s="79" t="str">
        <x:v>Channel investment</x:v>
      </x:c>
      <x:c r="C6" s="79" t="str">
        <x:v>Finance</x:v>
      </x:c>
      <x:c r="D6" s="79" t="str">
        <x:v>Finance ledger</x:v>
      </x:c>
      <x:c r="E6" s="79" t="str">
        <x:v>Gross sales less discounts, cancellations and refunds</x:v>
      </x:c>
      <x:c r="F6" s="79" t="str">
        <x:v>Order line / month</x:v>
      </x:c>
      <x:c r="G6" s="79" t="str">
        <x:v>Monthly</x:v>
      </x:c>
      <x:c r="H6" s="79" t="str">
        <x:v>No</x:v>
      </x:c>
      <x:c r="I6" s="79" t="str">
        <x:v>Reconcile timing with Shopify</x:v>
      </x:c>
    </x:row>
    <x:row r="7" ht="44" customHeight="1">
      <x:c r="A7" s="80" t="str">
        <x:v>Contribution margin</x:v>
      </x:c>
      <x:c r="B7" s="80" t="str">
        <x:v>Channel and SKU allocation</x:v>
      </x:c>
      <x:c r="C7" s="80" t="str">
        <x:v>Finance</x:v>
      </x:c>
      <x:c r="D7" s="80" t="str">
        <x:v>Commercial model</x:v>
      </x:c>
      <x:c r="E7" s="80" t="str">
        <x:v>Net revenue less product, fulfilment, returns and media costs</x:v>
      </x:c>
      <x:c r="F7" s="80" t="str">
        <x:v>SKU x channel x month</x:v>
      </x:c>
      <x:c r="G7" s="80" t="str">
        <x:v>Monthly</x:v>
      </x:c>
      <x:c r="H7" s="80" t="str">
        <x:v>No</x:v>
      </x:c>
      <x:c r="I7" s="80" t="str">
        <x:v>Agree media and returns allocation</x:v>
      </x:c>
    </x:row>
    <x:row r="8" ht="44" customHeight="1">
      <x:c r="A8" s="80" t="str">
        <x:v>New customer</x:v>
      </x:c>
      <x:c r="B8" s="80" t="str">
        <x:v>Acquisition budget</x:v>
      </x:c>
      <x:c r="C8" s="80" t="str">
        <x:v>Ecommerce</x:v>
      </x:c>
      <x:c r="D8" s="80" t="str">
        <x:v>Shopify customer</x:v>
      </x:c>
      <x:c r="E8" s="80" t="str">
        <x:v>First completed, non-cancelled order for the customer identity</x:v>
      </x:c>
      <x:c r="F8" s="80" t="str">
        <x:v>Customer</x:v>
      </x:c>
      <x:c r="G8" s="80" t="str">
        <x:v>Weekly</x:v>
      </x:c>
      <x:c r="H8" s="80" t="str">
        <x:v>No</x:v>
      </x:c>
      <x:c r="I8" s="80" t="str">
        <x:v>Agree identity and order-status rules</x:v>
      </x:c>
    </x:row>
    <x:row r="9" ht="44" customHeight="1">
      <x:c r="A9" s="80" t="str">
        <x:v>Media spend</x:v>
      </x:c>
      <x:c r="B9" s="80" t="str">
        <x:v>Campaign allocation</x:v>
      </x:c>
      <x:c r="C9" s="80" t="str">
        <x:v>Growth</x:v>
      </x:c>
      <x:c r="D9" s="80" t="str">
        <x:v>Ad platforms / ledger</x:v>
      </x:c>
      <x:c r="E9" s="80" t="str">
        <x:v>Delivered media plus agreed fees on finance period</x:v>
      </x:c>
      <x:c r="F9" s="80" t="str">
        <x:v>Campaign x day</x:v>
      </x:c>
      <x:c r="G9" s="80" t="str">
        <x:v>Weekly</x:v>
      </x:c>
      <x:c r="H9" s="80" t="str">
        <x:v>No</x:v>
      </x:c>
      <x:c r="I9" s="80" t="str">
        <x:v>Reconcile platform and invoice timing</x:v>
      </x:c>
    </x:row>
    <x:row r="10" ht="44" customHeight="1">
      <x:c r="A10" s="80" t="str">
        <x:v>Return rate</x:v>
      </x:c>
      <x:c r="B10" s="80" t="str">
        <x:v>Product and buy decisions</x:v>
      </x:c>
      <x:c r="C10" s="80" t="str">
        <x:v>Operations</x:v>
      </x:c>
      <x:c r="D10" s="80" t="str">
        <x:v>Returns platform</x:v>
      </x:c>
      <x:c r="E10" s="80" t="str">
        <x:v>Returned units divided by fulfilled units for a mature cohort</x:v>
      </x:c>
      <x:c r="F10" s="80" t="str">
        <x:v>SKU x cohort</x:v>
      </x:c>
      <x:c r="G10" s="80" t="str">
        <x:v>Weekly</x:v>
      </x:c>
      <x:c r="H10" s="80" t="str">
        <x:v>No</x:v>
      </x:c>
      <x:c r="I10" s="80" t="str">
        <x:v>Agree maturity window</x:v>
      </x:c>
    </x:row>
    <x:row r="11" ht="44" customHeight="1">
      <x:c r="A11" s="80" t="str">
        <x:v>Fulfilment cost</x:v>
      </x:c>
      <x:c r="B11" s="80" t="str">
        <x:v>Route-to-market economics</x:v>
      </x:c>
      <x:c r="C11" s="80" t="str">
        <x:v>Operations</x:v>
      </x:c>
      <x:c r="D11" s="80" t="str">
        <x:v>3PL invoice</x:v>
      </x:c>
      <x:c r="E11" s="80" t="str">
        <x:v>Pick, pack, packaging, carrier and variable handling cost</x:v>
      </x:c>
      <x:c r="F11" s="80" t="str">
        <x:v>Order / shipment</x:v>
      </x:c>
      <x:c r="G11" s="80" t="str">
        <x:v>Monthly</x:v>
      </x:c>
      <x:c r="H11" s="80" t="str">
        <x:v>No</x:v>
      </x:c>
      <x:c r="I11" s="80" t="str">
        <x:v>Map surcharges and split shipments</x:v>
      </x:c>
    </x:row>
    <x:row r="12" ht="44" customHeight="1">
      <x:c r="A12" s="80" t="str">
        <x:v>COGS</x:v>
      </x:c>
      <x:c r="B12" s="80" t="str">
        <x:v>Product contribution</x:v>
      </x:c>
      <x:c r="C12" s="80" t="str">
        <x:v>Finance</x:v>
      </x:c>
      <x:c r="D12" s="80" t="str">
        <x:v>ERP / finance</x:v>
      </x:c>
      <x:c r="E12" s="80" t="str">
        <x:v>Landed product cost using the agreed valuation basis</x:v>
      </x:c>
      <x:c r="F12" s="80" t="str">
        <x:v>SKU x period</x:v>
      </x:c>
      <x:c r="G12" s="80" t="str">
        <x:v>Monthly</x:v>
      </x:c>
      <x:c r="H12" s="80" t="str">
        <x:v>No</x:v>
      </x:c>
      <x:c r="I12" s="80" t="str">
        <x:v>Confirm landed-cost components</x:v>
      </x:c>
    </x:row>
    <x:row r="13" ht="44" customHeight="1">
      <x:c r="A13" s="80" t="str">
        <x:v>Inventory commitment</x:v>
      </x:c>
      <x:c r="B13" s="80" t="str">
        <x:v>Cash and purchase orders</x:v>
      </x:c>
      <x:c r="C13" s="80" t="str">
        <x:v>Merchandising</x:v>
      </x:c>
      <x:c r="D13" s="80" t="str">
        <x:v>PO / inventory system</x:v>
      </x:c>
      <x:c r="E13" s="80" t="str">
        <x:v>Open purchase orders plus committed deposits and freight</x:v>
      </x:c>
      <x:c r="F13" s="80" t="str">
        <x:v>SKU x PO</x:v>
      </x:c>
      <x:c r="G13" s="80" t="str">
        <x:v>Weekly</x:v>
      </x:c>
      <x:c r="H13" s="80" t="str">
        <x:v>No</x:v>
      </x:c>
      <x:c r="I13" s="80" t="str">
        <x:v>Confirm cancellation and deposit treatment</x:v>
      </x:c>
    </x:row>
    <x:row r="14">
      <x:c r="A14" s="80"/>
      <x:c r="B14" s="80"/>
      <x:c r="C14" s="80"/>
      <x:c r="D14" s="80"/>
      <x:c r="E14" s="80"/>
      <x:c r="F14" s="80"/>
      <x:c r="G14" s="80"/>
      <x:c r="H14" s="80"/>
      <x:c r="I14" s="80"/>
    </x:row>
    <x:row r="15">
      <x:c r="A15" s="80"/>
      <x:c r="B15" s="80"/>
      <x:c r="C15" s="80"/>
      <x:c r="D15" s="80"/>
      <x:c r="E15" s="80"/>
      <x:c r="F15" s="80"/>
      <x:c r="G15" s="80"/>
      <x:c r="H15" s="80"/>
      <x:c r="I15" s="80"/>
    </x:row>
    <x:row r="16">
      <x:c r="A16" s="80"/>
      <x:c r="B16" s="80"/>
      <x:c r="C16" s="80"/>
      <x:c r="D16" s="80"/>
      <x:c r="E16" s="80"/>
      <x:c r="F16" s="80"/>
      <x:c r="G16" s="80"/>
      <x:c r="H16" s="80"/>
      <x:c r="I16" s="80"/>
    </x:row>
    <x:row r="17">
      <x:c r="A17" s="80"/>
      <x:c r="B17" s="80"/>
      <x:c r="C17" s="80"/>
      <x:c r="D17" s="80"/>
      <x:c r="E17" s="80"/>
      <x:c r="F17" s="80"/>
      <x:c r="G17" s="80"/>
      <x:c r="H17" s="80"/>
      <x:c r="I17" s="80"/>
    </x:row>
    <x:row r="18">
      <x:c r="A18" s="80"/>
      <x:c r="B18" s="80"/>
      <x:c r="C18" s="80"/>
      <x:c r="D18" s="80"/>
      <x:c r="E18" s="80"/>
      <x:c r="F18" s="80"/>
      <x:c r="G18" s="80"/>
      <x:c r="H18" s="80"/>
      <x:c r="I18" s="80"/>
    </x:row>
    <x:row r="19">
      <x:c r="A19" s="80"/>
      <x:c r="B19" s="80"/>
      <x:c r="C19" s="80"/>
      <x:c r="D19" s="80"/>
      <x:c r="E19" s="80"/>
      <x:c r="F19" s="80"/>
      <x:c r="G19" s="80"/>
      <x:c r="H19" s="80"/>
      <x:c r="I19" s="80"/>
    </x:row>
    <x:row r="20">
      <x:c r="A20" s="80"/>
      <x:c r="B20" s="80"/>
      <x:c r="C20" s="80"/>
      <x:c r="D20" s="80"/>
      <x:c r="E20" s="80"/>
      <x:c r="F20" s="80"/>
      <x:c r="G20" s="80"/>
      <x:c r="H20" s="80"/>
      <x:c r="I20" s="80"/>
    </x:row>
    <x:row r="21">
      <x:c r="A21" s="80"/>
      <x:c r="B21" s="80"/>
      <x:c r="C21" s="80"/>
      <x:c r="D21" s="80"/>
      <x:c r="E21" s="80"/>
      <x:c r="F21" s="80"/>
      <x:c r="G21" s="80"/>
      <x:c r="H21" s="80"/>
      <x:c r="I21" s="80"/>
    </x:row>
    <x:row r="22">
      <x:c r="A22" s="80"/>
      <x:c r="B22" s="80"/>
      <x:c r="C22" s="80"/>
      <x:c r="D22" s="80"/>
      <x:c r="E22" s="80"/>
      <x:c r="F22" s="80"/>
      <x:c r="G22" s="80"/>
      <x:c r="H22" s="80"/>
      <x:c r="I22" s="80"/>
    </x:row>
    <x:row r="23">
      <x:c r="A23" s="80"/>
      <x:c r="B23" s="80"/>
      <x:c r="C23" s="80"/>
      <x:c r="D23" s="80"/>
      <x:c r="E23" s="80"/>
      <x:c r="F23" s="80"/>
      <x:c r="G23" s="80"/>
      <x:c r="H23" s="80"/>
      <x:c r="I23" s="80"/>
    </x:row>
    <x:row r="24">
      <x:c r="A24" s="80"/>
      <x:c r="B24" s="80"/>
      <x:c r="C24" s="80"/>
      <x:c r="D24" s="80"/>
      <x:c r="E24" s="80"/>
      <x:c r="F24" s="80"/>
      <x:c r="G24" s="80"/>
      <x:c r="H24" s="80"/>
      <x:c r="I24" s="80"/>
    </x:row>
    <x:row r="25">
      <x:c r="A25" s="80"/>
      <x:c r="B25" s="80"/>
      <x:c r="C25" s="80"/>
      <x:c r="D25" s="80"/>
      <x:c r="E25" s="80"/>
      <x:c r="F25" s="80"/>
      <x:c r="G25" s="80"/>
      <x:c r="H25" s="80"/>
      <x:c r="I25" s="80"/>
    </x:row>
    <x:row r="26">
      <x:c r="A26" s="80"/>
      <x:c r="B26" s="80"/>
      <x:c r="C26" s="80"/>
      <x:c r="D26" s="80"/>
      <x:c r="E26" s="80"/>
      <x:c r="F26" s="80"/>
      <x:c r="G26" s="80"/>
      <x:c r="H26" s="80"/>
      <x:c r="I26" s="80"/>
    </x:row>
    <x:row r="27">
      <x:c r="A27" s="80"/>
      <x:c r="B27" s="80"/>
      <x:c r="C27" s="80"/>
      <x:c r="D27" s="80"/>
      <x:c r="E27" s="80"/>
      <x:c r="F27" s="80"/>
      <x:c r="G27" s="80"/>
      <x:c r="H27" s="80"/>
      <x:c r="I27" s="80"/>
    </x:row>
    <x:row r="28">
      <x:c r="A28" s="80"/>
      <x:c r="B28" s="80"/>
      <x:c r="C28" s="80"/>
      <x:c r="D28" s="80"/>
      <x:c r="E28" s="80"/>
      <x:c r="F28" s="80"/>
      <x:c r="G28" s="80"/>
      <x:c r="H28" s="80"/>
      <x:c r="I28" s="80"/>
    </x:row>
    <x:row r="29">
      <x:c r="A29" s="80"/>
      <x:c r="B29" s="80"/>
      <x:c r="C29" s="80"/>
      <x:c r="D29" s="80"/>
      <x:c r="E29" s="80"/>
      <x:c r="F29" s="80"/>
      <x:c r="G29" s="80"/>
      <x:c r="H29" s="80"/>
      <x:c r="I29" s="80"/>
    </x:row>
    <x:row r="30">
      <x:c r="A30" s="80"/>
      <x:c r="B30" s="80"/>
      <x:c r="C30" s="80"/>
      <x:c r="D30" s="80"/>
      <x:c r="E30" s="80"/>
      <x:c r="F30" s="80"/>
      <x:c r="G30" s="80"/>
      <x:c r="H30" s="80"/>
      <x:c r="I30" s="80"/>
    </x:row>
    <x:row r="31">
      <x:c r="A31" s="84"/>
      <x:c r="B31" s="84"/>
      <x:c r="C31" s="84"/>
      <x:c r="D31" s="84"/>
      <x:c r="E31" s="84"/>
      <x:c r="F31" s="84"/>
      <x:c r="G31" s="84"/>
      <x:c r="H31" s="84"/>
      <x:c r="I31" s="84"/>
    </x:row>
    <x:row r="32">
      <x:c r="A32" s="84"/>
      <x:c r="B32" s="84"/>
      <x:c r="C32" s="84"/>
      <x:c r="D32" s="84"/>
      <x:c r="E32" s="84"/>
      <x:c r="F32" s="84"/>
      <x:c r="G32" s="84"/>
      <x:c r="H32" s="84"/>
      <x:c r="I32" s="84"/>
    </x:row>
    <x:row r="33">
      <x:c r="A33" s="84"/>
      <x:c r="B33" s="84"/>
      <x:c r="C33" s="84"/>
      <x:c r="D33" s="84"/>
      <x:c r="E33" s="84"/>
      <x:c r="F33" s="84"/>
      <x:c r="G33" s="84"/>
      <x:c r="H33" s="84"/>
      <x:c r="I33" s="84"/>
    </x:row>
    <x:row r="34">
      <x:c r="A34" s="84"/>
      <x:c r="B34" s="84"/>
      <x:c r="C34" s="84"/>
      <x:c r="D34" s="84"/>
      <x:c r="E34" s="84"/>
      <x:c r="F34" s="84"/>
      <x:c r="G34" s="84"/>
      <x:c r="H34" s="84"/>
      <x:c r="I34" s="84"/>
    </x:row>
    <x:row r="35">
      <x:c r="A35" s="84"/>
      <x:c r="B35" s="84"/>
      <x:c r="C35" s="84"/>
      <x:c r="D35" s="84"/>
      <x:c r="E35" s="84"/>
      <x:c r="F35" s="84"/>
      <x:c r="G35" s="84"/>
      <x:c r="H35" s="84"/>
      <x:c r="I35" s="84"/>
    </x:row>
    <x:row r="36">
      <x:c r="A36" s="84"/>
      <x:c r="B36" s="84"/>
      <x:c r="C36" s="84"/>
      <x:c r="D36" s="84"/>
      <x:c r="E36" s="84"/>
      <x:c r="F36" s="84"/>
      <x:c r="G36" s="84"/>
      <x:c r="H36" s="84"/>
      <x:c r="I36" s="84"/>
    </x:row>
    <x:row r="37">
      <x:c r="A37" s="84"/>
      <x:c r="B37" s="84"/>
      <x:c r="C37" s="84"/>
      <x:c r="D37" s="84"/>
      <x:c r="E37" s="84"/>
      <x:c r="F37" s="84"/>
      <x:c r="G37" s="84"/>
      <x:c r="H37" s="84"/>
      <x:c r="I37" s="84"/>
    </x:row>
    <x:row r="38">
      <x:c r="A38" s="84"/>
      <x:c r="B38" s="84"/>
      <x:c r="C38" s="84"/>
      <x:c r="D38" s="84"/>
      <x:c r="E38" s="84"/>
      <x:c r="F38" s="84"/>
      <x:c r="G38" s="84"/>
      <x:c r="H38" s="84"/>
      <x:c r="I38" s="84"/>
    </x:row>
    <x:row r="39">
      <x:c r="A39" s="84"/>
      <x:c r="B39" s="84"/>
      <x:c r="C39" s="84"/>
      <x:c r="D39" s="84"/>
      <x:c r="E39" s="84"/>
      <x:c r="F39" s="84"/>
      <x:c r="G39" s="84"/>
      <x:c r="H39" s="84"/>
      <x:c r="I39" s="84"/>
    </x:row>
    <x:row r="40">
      <x:c r="A40" s="84"/>
      <x:c r="B40" s="84"/>
      <x:c r="C40" s="84"/>
      <x:c r="D40" s="84"/>
      <x:c r="E40" s="84"/>
      <x:c r="F40" s="84"/>
      <x:c r="G40" s="84"/>
      <x:c r="H40" s="84"/>
      <x:c r="I40" s="84"/>
    </x:row>
    <x:row r="41">
      <x:c r="A41" s="84"/>
      <x:c r="B41" s="84"/>
      <x:c r="C41" s="84"/>
      <x:c r="D41" s="84"/>
      <x:c r="E41" s="84"/>
      <x:c r="F41" s="84"/>
      <x:c r="G41" s="84"/>
      <x:c r="H41" s="84"/>
      <x:c r="I41" s="84"/>
    </x:row>
    <x:row r="42">
      <x:c r="A42" s="84"/>
      <x:c r="B42" s="84"/>
      <x:c r="C42" s="84"/>
      <x:c r="D42" s="84"/>
      <x:c r="E42" s="84"/>
      <x:c r="F42" s="84"/>
      <x:c r="G42" s="84"/>
      <x:c r="H42" s="84"/>
      <x:c r="I42" s="84"/>
    </x:row>
    <x:row r="43">
      <x:c r="A43" s="84"/>
      <x:c r="B43" s="84"/>
      <x:c r="C43" s="84"/>
      <x:c r="D43" s="84"/>
      <x:c r="E43" s="84"/>
      <x:c r="F43" s="84"/>
      <x:c r="G43" s="84"/>
      <x:c r="H43" s="84"/>
      <x:c r="I43" s="84"/>
    </x:row>
    <x:row r="44">
      <x:c r="A44" s="84"/>
      <x:c r="B44" s="84"/>
      <x:c r="C44" s="84"/>
      <x:c r="D44" s="84"/>
      <x:c r="E44" s="84"/>
      <x:c r="F44" s="84"/>
      <x:c r="G44" s="84"/>
      <x:c r="H44" s="84"/>
      <x:c r="I44" s="84"/>
    </x:row>
    <x:row r="45">
      <x:c r="A45" s="84"/>
      <x:c r="B45" s="84"/>
      <x:c r="C45" s="84"/>
      <x:c r="D45" s="84"/>
      <x:c r="E45" s="84"/>
      <x:c r="F45" s="84"/>
      <x:c r="G45" s="84"/>
      <x:c r="H45" s="84"/>
      <x:c r="I45" s="84"/>
    </x:row>
    <x:row r="46">
      <x:c r="A46" s="84"/>
      <x:c r="B46" s="84"/>
      <x:c r="C46" s="84"/>
      <x:c r="D46" s="84"/>
      <x:c r="E46" s="84"/>
      <x:c r="F46" s="84"/>
      <x:c r="G46" s="84"/>
      <x:c r="H46" s="84"/>
      <x:c r="I46" s="84"/>
    </x:row>
    <x:row r="47">
      <x:c r="A47" s="84"/>
      <x:c r="B47" s="84"/>
      <x:c r="C47" s="84"/>
      <x:c r="D47" s="84"/>
      <x:c r="E47" s="84"/>
      <x:c r="F47" s="84"/>
      <x:c r="G47" s="84"/>
      <x:c r="H47" s="84"/>
      <x:c r="I47" s="84"/>
    </x:row>
    <x:row r="48">
      <x:c r="A48" s="84"/>
      <x:c r="B48" s="84"/>
      <x:c r="C48" s="84"/>
      <x:c r="D48" s="84"/>
      <x:c r="E48" s="84"/>
      <x:c r="F48" s="84"/>
      <x:c r="G48" s="84"/>
      <x:c r="H48" s="84"/>
      <x:c r="I48" s="84"/>
    </x:row>
    <x:row r="49">
      <x:c r="A49" s="84"/>
      <x:c r="B49" s="84"/>
      <x:c r="C49" s="84"/>
      <x:c r="D49" s="84"/>
      <x:c r="E49" s="84"/>
      <x:c r="F49" s="84"/>
      <x:c r="G49" s="84"/>
      <x:c r="H49" s="84"/>
      <x:c r="I49" s="84"/>
    </x:row>
    <x:row r="50">
      <x:c r="A50" s="84"/>
      <x:c r="B50" s="84"/>
      <x:c r="C50" s="84"/>
      <x:c r="D50" s="84"/>
      <x:c r="E50" s="84"/>
      <x:c r="F50" s="84"/>
      <x:c r="G50" s="84"/>
      <x:c r="H50" s="84"/>
      <x:c r="I50" s="84"/>
    </x:row>
    <x:row r="51">
      <x:c r="A51" s="84"/>
      <x:c r="B51" s="84"/>
      <x:c r="C51" s="84"/>
      <x:c r="D51" s="84"/>
      <x:c r="E51" s="84"/>
      <x:c r="F51" s="84"/>
      <x:c r="G51" s="84"/>
      <x:c r="H51" s="84"/>
      <x:c r="I51" s="84"/>
    </x:row>
    <x:row r="52">
      <x:c r="A52" s="84"/>
      <x:c r="B52" s="84"/>
      <x:c r="C52" s="84"/>
      <x:c r="D52" s="84"/>
      <x:c r="E52" s="84"/>
      <x:c r="F52" s="84"/>
      <x:c r="G52" s="84"/>
      <x:c r="H52" s="84"/>
      <x:c r="I52" s="84"/>
    </x:row>
    <x:row r="53">
      <x:c r="A53" s="84"/>
      <x:c r="B53" s="84"/>
      <x:c r="C53" s="84"/>
      <x:c r="D53" s="84"/>
      <x:c r="E53" s="84"/>
      <x:c r="F53" s="84"/>
      <x:c r="G53" s="84"/>
      <x:c r="H53" s="84"/>
      <x:c r="I53" s="84"/>
    </x:row>
    <x:row r="54">
      <x:c r="A54" s="84"/>
      <x:c r="B54" s="84"/>
      <x:c r="C54" s="84"/>
      <x:c r="D54" s="84"/>
      <x:c r="E54" s="84"/>
      <x:c r="F54" s="84"/>
      <x:c r="G54" s="84"/>
      <x:c r="H54" s="84"/>
      <x:c r="I54" s="84"/>
    </x:row>
    <x:row r="55">
      <x:c r="A55" s="84"/>
      <x:c r="B55" s="84"/>
      <x:c r="C55" s="84"/>
      <x:c r="D55" s="84"/>
      <x:c r="E55" s="84"/>
      <x:c r="F55" s="84"/>
      <x:c r="G55" s="84"/>
      <x:c r="H55" s="84"/>
      <x:c r="I55" s="84"/>
    </x:row>
    <x:row r="56">
      <x:c r="A56" s="84"/>
      <x:c r="B56" s="84"/>
      <x:c r="C56" s="84"/>
      <x:c r="D56" s="84"/>
      <x:c r="E56" s="84"/>
      <x:c r="F56" s="84"/>
      <x:c r="G56" s="84"/>
      <x:c r="H56" s="84"/>
      <x:c r="I56" s="84"/>
    </x:row>
    <x:row r="57">
      <x:c r="A57" s="84"/>
      <x:c r="B57" s="84"/>
      <x:c r="C57" s="84"/>
      <x:c r="D57" s="84"/>
      <x:c r="E57" s="84"/>
      <x:c r="F57" s="84"/>
      <x:c r="G57" s="84"/>
      <x:c r="H57" s="84"/>
      <x:c r="I57" s="84"/>
    </x:row>
    <x:row r="58">
      <x:c r="A58" s="84"/>
      <x:c r="B58" s="84"/>
      <x:c r="C58" s="84"/>
      <x:c r="D58" s="84"/>
      <x:c r="E58" s="84"/>
      <x:c r="F58" s="84"/>
      <x:c r="G58" s="84"/>
      <x:c r="H58" s="84"/>
      <x:c r="I58" s="84"/>
    </x:row>
    <x:row r="59">
      <x:c r="A59" s="84"/>
      <x:c r="B59" s="84"/>
      <x:c r="C59" s="84"/>
      <x:c r="D59" s="84"/>
      <x:c r="E59" s="84"/>
      <x:c r="F59" s="84"/>
      <x:c r="G59" s="84"/>
      <x:c r="H59" s="84"/>
      <x:c r="I59" s="84"/>
    </x:row>
    <x:row r="60">
      <x:c r="A60" s="84"/>
      <x:c r="B60" s="84"/>
      <x:c r="C60" s="84"/>
      <x:c r="D60" s="84"/>
      <x:c r="E60" s="84"/>
      <x:c r="F60" s="84"/>
      <x:c r="G60" s="84"/>
      <x:c r="H60" s="84"/>
      <x:c r="I60" s="84"/>
    </x:row>
  </x:sheetData>
  <x:mergeCells>
    <x:mergeCell ref="A1:I1"/>
    <x:mergeCell ref="A3:I3"/>
  </x:mergeCells>
  <x:dataValidations count="1">
    <x:dataValidation type="list" sqref="H6:H30">
      <x:formula1>"Yes,No,In review"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597C0"/>
  </x:sheetPr>
  <x:sheetViews>
    <x:sheetView showGridLines="0" workbookViewId="0"/>
  </x:sheetViews>
  <x:sheetFormatPr defaultRowHeight="15"/>
  <x:cols>
    <x:col min="1" max="1" width="24" hidden="0" customWidth="1"/>
    <x:col min="2" max="2" width="32" hidden="0" customWidth="1"/>
    <x:col min="3" max="3" width="22" hidden="0" customWidth="1"/>
    <x:col min="4" max="4" width="64" hidden="0" customWidth="1"/>
    <x:col min="5" max="5" width="14" hidden="0" customWidth="1"/>
    <x:col min="6" max="6" width="38" hidden="0" customWidth="1"/>
  </x:cols>
  <x:sheetData>
    <x:row r="1" ht="30" customHeight="1">
      <x:c r="A1" s="6" t="str">
        <x:v>Sources and use notes</x:v>
      </x:c>
      <x:c r="B1" s="84"/>
      <x:c r="C1" s="84"/>
      <x:c r="D1" s="84"/>
      <x:c r="E1" s="84"/>
      <x:c r="F1" s="84"/>
    </x:row>
    <x:row r="2">
      <x:c r="A2" s="85"/>
      <x:c r="B2" s="85"/>
      <x:c r="C2" s="85"/>
      <x:c r="D2" s="85"/>
      <x:c r="E2" s="85"/>
      <x:c r="F2" s="85"/>
    </x:row>
    <x:row r="3" ht="34" customHeight="1">
      <x:c r="A3" s="86" t="str">
        <x:v>This workbook is an illustrative decision model. Replace sample values and agree material definitions with finance before acting.</x:v>
      </x:c>
      <x:c r="B3" s="84"/>
      <x:c r="C3" s="84"/>
      <x:c r="D3" s="84"/>
      <x:c r="E3" s="84"/>
      <x:c r="F3" s="84"/>
    </x:row>
    <x:row r="4">
      <x:c r="A4" s="84"/>
      <x:c r="B4" s="84"/>
      <x:c r="C4" s="84"/>
      <x:c r="D4" s="84"/>
      <x:c r="E4" s="84"/>
      <x:c r="F4" s="84"/>
    </x:row>
    <x:row r="5" ht="32" customHeight="1">
      <x:c r="A5" s="29" t="str">
        <x:v>Item</x:v>
      </x:c>
      <x:c r="B5" s="30" t="str">
        <x:v>Use</x:v>
      </x:c>
      <x:c r="C5" s="30" t="str">
        <x:v>Source type</x:v>
      </x:c>
      <x:c r="D5" s="30" t="str">
        <x:v>Source</x:v>
      </x:c>
      <x:c r="E5" s="30" t="str">
        <x:v>As of</x:v>
      </x:c>
      <x:c r="F5" s="31" t="str">
        <x:v>Notes</x:v>
      </x:c>
    </x:row>
    <x:row r="6">
      <x:c r="A6" s="34" t="str">
        <x:v>Margin Bridge method</x:v>
      </x:c>
      <x:c r="B6" s="34" t="str">
        <x:v>Margin and channel reconciliation</x:v>
      </x:c>
      <x:c r="C6" s="34" t="str">
        <x:v>Neo Analytica article</x:v>
      </x:c>
      <x:c r="D6" s="34" t="str">
        <x:v>https://www.neoanalytica.co.uk/blog/shopify-margin-bridge</x:v>
      </x:c>
      <x:c r="E6" s="81" t="n">
        <x:v>46269</x:v>
      </x:c>
      <x:c r="F6" s="34" t="str">
        <x:v>Illustrative method; not accounting advice</x:v>
      </x:c>
    </x:row>
    <x:row r="7">
      <x:c r="A7" s="35" t="str">
        <x:v>Shopify analytics</x:v>
      </x:c>
      <x:c r="B7" s="35" t="str">
        <x:v>Orders, customers, products and reports</x:v>
      </x:c>
      <x:c r="C7" s="35" t="str">
        <x:v>Official documentation</x:v>
      </x:c>
      <x:c r="D7" s="35" t="str">
        <x:v>https://help.shopify.com/en/manual/reports-and-analytics</x:v>
      </x:c>
      <x:c r="E7" s="82" t="n">
        <x:v>46269</x:v>
      </x:c>
      <x:c r="F7" s="35" t="str">
        <x:v>Confirm report definitions and time zones</x:v>
      </x:c>
    </x:row>
    <x:row r="8">
      <x:c r="A8" s="35" t="str">
        <x:v>Google Analytics attribution</x:v>
      </x:c>
      <x:c r="B8" s="35" t="str">
        <x:v>Acquisition and attribution concepts</x:v>
      </x:c>
      <x:c r="C8" s="35" t="str">
        <x:v>Official documentation</x:v>
      </x:c>
      <x:c r="D8" s="35" t="str">
        <x:v>https://support.google.com/analytics/answer/10596866</x:v>
      </x:c>
      <x:c r="E8" s="82" t="n">
        <x:v>46269</x:v>
      </x:c>
      <x:c r="F8" s="35" t="str">
        <x:v>Platform attribution is not contribution margin</x:v>
      </x:c>
    </x:row>
    <x:row r="9">
      <x:c r="A9" s="35" t="str">
        <x:v>Meta attribution</x:v>
      </x:c>
      <x:c r="B9" s="35" t="str">
        <x:v>Ad-platform attributed results</x:v>
      </x:c>
      <x:c r="C9" s="35" t="str">
        <x:v>Official documentation</x:v>
      </x:c>
      <x:c r="D9" s="35" t="str">
        <x:v>https://www.facebook.com/business/help</x:v>
      </x:c>
      <x:c r="E9" s="82" t="n">
        <x:v>46269</x:v>
      </x:c>
      <x:c r="F9" s="35" t="str">
        <x:v>Reconcile platform timing and finance spend</x:v>
      </x:c>
    </x:row>
    <x:row r="10">
      <x:c r="A10" s="36" t="str">
        <x:v>Internal finance records</x:v>
      </x:c>
      <x:c r="B10" s="36" t="str">
        <x:v>COGS, fulfilment, returns and cash</x:v>
      </x:c>
      <x:c r="C10" s="36" t="str">
        <x:v>Company-owned sources</x:v>
      </x:c>
      <x:c r="D10" s="36" t="str">
        <x:v>Replace with the approved ledger, ERP, 3PL and returns records</x:v>
      </x:c>
      <x:c r="E10" s="83"/>
      <x:c r="F10" s="36" t="str">
        <x:v>Assign owners and refresh dates</x:v>
      </x:c>
    </x:row>
    <x:row r="11">
      <x:c r="A11" s="84"/>
      <x:c r="B11" s="84"/>
      <x:c r="C11" s="84"/>
      <x:c r="D11" s="84"/>
      <x:c r="E11" s="84"/>
      <x:c r="F11" s="84"/>
    </x:row>
    <x:row r="12">
      <x:c r="A12" s="84"/>
      <x:c r="B12" s="84"/>
      <x:c r="C12" s="84"/>
      <x:c r="D12" s="84"/>
      <x:c r="E12" s="84"/>
      <x:c r="F12" s="84"/>
    </x:row>
    <x:row r="13">
      <x:c r="A13" s="84"/>
      <x:c r="B13" s="84"/>
      <x:c r="C13" s="84"/>
      <x:c r="D13" s="84"/>
      <x:c r="E13" s="84"/>
      <x:c r="F13" s="84"/>
    </x:row>
    <x:row r="14">
      <x:c r="A14" s="84"/>
      <x:c r="B14" s="84"/>
      <x:c r="C14" s="84"/>
      <x:c r="D14" s="84"/>
      <x:c r="E14" s="84"/>
      <x:c r="F14" s="84"/>
    </x:row>
    <x:row r="15">
      <x:c r="A15" s="84"/>
      <x:c r="B15" s="84"/>
      <x:c r="C15" s="84"/>
      <x:c r="D15" s="84"/>
      <x:c r="E15" s="84"/>
      <x:c r="F15" s="84"/>
    </x:row>
    <x:row r="16">
      <x:c r="A16" s="84"/>
      <x:c r="B16" s="84"/>
      <x:c r="C16" s="84"/>
      <x:c r="D16" s="84"/>
      <x:c r="E16" s="84"/>
      <x:c r="F16" s="84"/>
    </x:row>
    <x:row r="17">
      <x:c r="A17" s="84"/>
      <x:c r="B17" s="84"/>
      <x:c r="C17" s="84"/>
      <x:c r="D17" s="84"/>
      <x:c r="E17" s="84"/>
      <x:c r="F17" s="84"/>
    </x:row>
    <x:row r="18">
      <x:c r="A18" s="84"/>
      <x:c r="B18" s="84"/>
      <x:c r="C18" s="84"/>
      <x:c r="D18" s="84"/>
      <x:c r="E18" s="84"/>
      <x:c r="F18" s="84"/>
    </x:row>
    <x:row r="19">
      <x:c r="A19" s="84"/>
      <x:c r="B19" s="84"/>
      <x:c r="C19" s="84"/>
      <x:c r="D19" s="84"/>
      <x:c r="E19" s="84"/>
      <x:c r="F19" s="84"/>
    </x:row>
    <x:row r="20">
      <x:c r="A20" s="84"/>
      <x:c r="B20" s="84"/>
      <x:c r="C20" s="84"/>
      <x:c r="D20" s="84"/>
      <x:c r="E20" s="84"/>
      <x:c r="F20" s="84"/>
    </x:row>
    <x:row r="21">
      <x:c r="A21" s="84"/>
      <x:c r="B21" s="84"/>
      <x:c r="C21" s="84"/>
      <x:c r="D21" s="84"/>
      <x:c r="E21" s="84"/>
      <x:c r="F21" s="84"/>
    </x:row>
    <x:row r="22">
      <x:c r="A22" s="84"/>
      <x:c r="B22" s="84"/>
      <x:c r="C22" s="84"/>
      <x:c r="D22" s="84"/>
      <x:c r="E22" s="84"/>
      <x:c r="F22" s="84"/>
    </x:row>
    <x:row r="23">
      <x:c r="A23" s="84"/>
      <x:c r="B23" s="84"/>
      <x:c r="C23" s="84"/>
      <x:c r="D23" s="84"/>
      <x:c r="E23" s="84"/>
      <x:c r="F23" s="84"/>
    </x:row>
    <x:row r="24">
      <x:c r="A24" s="84"/>
      <x:c r="B24" s="84"/>
      <x:c r="C24" s="84"/>
      <x:c r="D24" s="84"/>
      <x:c r="E24" s="84"/>
      <x:c r="F24" s="84"/>
    </x:row>
    <x:row r="25">
      <x:c r="A25" s="84"/>
      <x:c r="B25" s="84"/>
      <x:c r="C25" s="84"/>
      <x:c r="D25" s="84"/>
      <x:c r="E25" s="84"/>
      <x:c r="F25" s="84"/>
    </x:row>
    <x:row r="26">
      <x:c r="A26" s="84"/>
      <x:c r="B26" s="84"/>
      <x:c r="C26" s="84"/>
      <x:c r="D26" s="84"/>
      <x:c r="E26" s="84"/>
      <x:c r="F26" s="84"/>
    </x:row>
    <x:row r="27">
      <x:c r="A27" s="84"/>
      <x:c r="B27" s="84"/>
      <x:c r="C27" s="84"/>
      <x:c r="D27" s="84"/>
      <x:c r="E27" s="84"/>
      <x:c r="F27" s="84"/>
    </x:row>
    <x:row r="28">
      <x:c r="A28" s="84"/>
      <x:c r="B28" s="84"/>
      <x:c r="C28" s="84"/>
      <x:c r="D28" s="84"/>
      <x:c r="E28" s="84"/>
      <x:c r="F28" s="84"/>
    </x:row>
    <x:row r="29">
      <x:c r="A29" s="84"/>
      <x:c r="B29" s="84"/>
      <x:c r="C29" s="84"/>
      <x:c r="D29" s="84"/>
      <x:c r="E29" s="84"/>
      <x:c r="F29" s="84"/>
    </x:row>
    <x:row r="30">
      <x:c r="A30" s="84"/>
      <x:c r="B30" s="84"/>
      <x:c r="C30" s="84"/>
      <x:c r="D30" s="84"/>
      <x:c r="E30" s="84"/>
      <x:c r="F30" s="84"/>
    </x:row>
    <x:row r="31">
      <x:c r="A31" s="84"/>
      <x:c r="B31" s="84"/>
      <x:c r="C31" s="84"/>
      <x:c r="D31" s="84"/>
      <x:c r="E31" s="84"/>
      <x:c r="F31" s="84"/>
    </x:row>
    <x:row r="32">
      <x:c r="A32" s="84"/>
      <x:c r="B32" s="84"/>
      <x:c r="C32" s="84"/>
      <x:c r="D32" s="84"/>
      <x:c r="E32" s="84"/>
      <x:c r="F32" s="84"/>
    </x:row>
    <x:row r="33">
      <x:c r="A33" s="84"/>
      <x:c r="B33" s="84"/>
      <x:c r="C33" s="84"/>
      <x:c r="D33" s="84"/>
      <x:c r="E33" s="84"/>
      <x:c r="F33" s="84"/>
    </x:row>
    <x:row r="34">
      <x:c r="A34" s="84"/>
      <x:c r="B34" s="84"/>
      <x:c r="C34" s="84"/>
      <x:c r="D34" s="84"/>
      <x:c r="E34" s="84"/>
      <x:c r="F34" s="84"/>
    </x:row>
    <x:row r="35">
      <x:c r="A35" s="84"/>
      <x:c r="B35" s="84"/>
      <x:c r="C35" s="84"/>
      <x:c r="D35" s="84"/>
      <x:c r="E35" s="84"/>
      <x:c r="F35" s="84"/>
    </x:row>
    <x:row r="36">
      <x:c r="A36" s="84"/>
      <x:c r="B36" s="84"/>
      <x:c r="C36" s="84"/>
      <x:c r="D36" s="84"/>
      <x:c r="E36" s="84"/>
      <x:c r="F36" s="84"/>
    </x:row>
    <x:row r="37">
      <x:c r="A37" s="84"/>
      <x:c r="B37" s="84"/>
      <x:c r="C37" s="84"/>
      <x:c r="D37" s="84"/>
      <x:c r="E37" s="84"/>
      <x:c r="F37" s="84"/>
    </x:row>
    <x:row r="38">
      <x:c r="A38" s="84"/>
      <x:c r="B38" s="84"/>
      <x:c r="C38" s="84"/>
      <x:c r="D38" s="84"/>
      <x:c r="E38" s="84"/>
      <x:c r="F38" s="84"/>
    </x:row>
    <x:row r="39">
      <x:c r="A39" s="84"/>
      <x:c r="B39" s="84"/>
      <x:c r="C39" s="84"/>
      <x:c r="D39" s="84"/>
      <x:c r="E39" s="84"/>
      <x:c r="F39" s="84"/>
    </x:row>
    <x:row r="40">
      <x:c r="A40" s="84"/>
      <x:c r="B40" s="84"/>
      <x:c r="C40" s="84"/>
      <x:c r="D40" s="84"/>
      <x:c r="E40" s="84"/>
      <x:c r="F40" s="84"/>
    </x:row>
    <x:row r="41">
      <x:c r="A41" s="84"/>
      <x:c r="B41" s="84"/>
      <x:c r="C41" s="84"/>
      <x:c r="D41" s="84"/>
      <x:c r="E41" s="84"/>
      <x:c r="F41" s="84"/>
    </x:row>
    <x:row r="42">
      <x:c r="A42" s="84"/>
      <x:c r="B42" s="84"/>
      <x:c r="C42" s="84"/>
      <x:c r="D42" s="84"/>
      <x:c r="E42" s="84"/>
      <x:c r="F42" s="84"/>
    </x:row>
    <x:row r="43">
      <x:c r="A43" s="84"/>
      <x:c r="B43" s="84"/>
      <x:c r="C43" s="84"/>
      <x:c r="D43" s="84"/>
      <x:c r="E43" s="84"/>
      <x:c r="F43" s="84"/>
    </x:row>
    <x:row r="44">
      <x:c r="A44" s="84"/>
      <x:c r="B44" s="84"/>
      <x:c r="C44" s="84"/>
      <x:c r="D44" s="84"/>
      <x:c r="E44" s="84"/>
      <x:c r="F44" s="84"/>
    </x:row>
    <x:row r="45">
      <x:c r="A45" s="84"/>
      <x:c r="B45" s="84"/>
      <x:c r="C45" s="84"/>
      <x:c r="D45" s="84"/>
      <x:c r="E45" s="84"/>
      <x:c r="F45" s="84"/>
    </x:row>
    <x:row r="46">
      <x:c r="A46" s="84"/>
      <x:c r="B46" s="84"/>
      <x:c r="C46" s="84"/>
      <x:c r="D46" s="84"/>
      <x:c r="E46" s="84"/>
      <x:c r="F46" s="84"/>
    </x:row>
    <x:row r="47">
      <x:c r="A47" s="84"/>
      <x:c r="B47" s="84"/>
      <x:c r="C47" s="84"/>
      <x:c r="D47" s="84"/>
      <x:c r="E47" s="84"/>
      <x:c r="F47" s="84"/>
    </x:row>
    <x:row r="48">
      <x:c r="A48" s="84"/>
      <x:c r="B48" s="84"/>
      <x:c r="C48" s="84"/>
      <x:c r="D48" s="84"/>
      <x:c r="E48" s="84"/>
      <x:c r="F48" s="84"/>
    </x:row>
    <x:row r="49">
      <x:c r="A49" s="84"/>
      <x:c r="B49" s="84"/>
      <x:c r="C49" s="84"/>
      <x:c r="D49" s="84"/>
      <x:c r="E49" s="84"/>
      <x:c r="F49" s="84"/>
    </x:row>
    <x:row r="50">
      <x:c r="A50" s="84"/>
      <x:c r="B50" s="84"/>
      <x:c r="C50" s="84"/>
      <x:c r="D50" s="84"/>
      <x:c r="E50" s="84"/>
      <x:c r="F50" s="84"/>
    </x:row>
    <x:row r="51">
      <x:c r="A51" s="84"/>
      <x:c r="B51" s="84"/>
      <x:c r="C51" s="84"/>
      <x:c r="D51" s="84"/>
      <x:c r="E51" s="84"/>
      <x:c r="F51" s="84"/>
    </x:row>
    <x:row r="52">
      <x:c r="A52" s="84"/>
      <x:c r="B52" s="84"/>
      <x:c r="C52" s="84"/>
      <x:c r="D52" s="84"/>
      <x:c r="E52" s="84"/>
      <x:c r="F52" s="84"/>
    </x:row>
    <x:row r="53">
      <x:c r="A53" s="84"/>
      <x:c r="B53" s="84"/>
      <x:c r="C53" s="84"/>
      <x:c r="D53" s="84"/>
      <x:c r="E53" s="84"/>
      <x:c r="F53" s="84"/>
    </x:row>
    <x:row r="54">
      <x:c r="A54" s="84"/>
      <x:c r="B54" s="84"/>
      <x:c r="C54" s="84"/>
      <x:c r="D54" s="84"/>
      <x:c r="E54" s="84"/>
      <x:c r="F54" s="84"/>
    </x:row>
    <x:row r="55">
      <x:c r="A55" s="84"/>
      <x:c r="B55" s="84"/>
      <x:c r="C55" s="84"/>
      <x:c r="D55" s="84"/>
      <x:c r="E55" s="84"/>
      <x:c r="F55" s="84"/>
    </x:row>
    <x:row r="56">
      <x:c r="A56" s="84"/>
      <x:c r="B56" s="84"/>
      <x:c r="C56" s="84"/>
      <x:c r="D56" s="84"/>
      <x:c r="E56" s="84"/>
      <x:c r="F56" s="84"/>
    </x:row>
    <x:row r="57">
      <x:c r="A57" s="84"/>
      <x:c r="B57" s="84"/>
      <x:c r="C57" s="84"/>
      <x:c r="D57" s="84"/>
      <x:c r="E57" s="84"/>
      <x:c r="F57" s="84"/>
    </x:row>
    <x:row r="58">
      <x:c r="A58" s="84"/>
      <x:c r="B58" s="84"/>
      <x:c r="C58" s="84"/>
      <x:c r="D58" s="84"/>
      <x:c r="E58" s="84"/>
      <x:c r="F58" s="84"/>
    </x:row>
    <x:row r="59">
      <x:c r="A59" s="84"/>
      <x:c r="B59" s="84"/>
      <x:c r="C59" s="84"/>
      <x:c r="D59" s="84"/>
      <x:c r="E59" s="84"/>
      <x:c r="F59" s="84"/>
    </x:row>
    <x:row r="60">
      <x:c r="A60" s="84"/>
      <x:c r="B60" s="84"/>
      <x:c r="C60" s="84"/>
      <x:c r="D60" s="84"/>
      <x:c r="E60" s="84"/>
      <x:c r="F60" s="84"/>
    </x:row>
  </x:sheetData>
  <x:mergeCells>
    <x:mergeCell ref="A1:F1"/>
    <x:mergeCell ref="A3:F3"/>
  </x:mergeCells>
  <x:pageMargins left="0.7" right="0.7" top="0.75" bottom="0.75" header="0.3" footer="0.3"/>
</x:worksheet>
</file>